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janne_hafskjold_drammenir_no/Documents/Skrivebord/"/>
    </mc:Choice>
  </mc:AlternateContent>
  <xr:revisionPtr revIDLastSave="0" documentId="8_{492BA80E-572C-4A9E-9B7D-754A63C6B4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edlemstall IR" sheetId="1" r:id="rId1"/>
    <sheet name="Idrettslag som mangler" sheetId="2" r:id="rId2"/>
    <sheet name="Ark1" sheetId="3" r:id="rId3"/>
  </sheets>
  <definedNames>
    <definedName name="_xlnm.Print_Area" localSheetId="0">'Medlemstall IR'!$A$1:$O$118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" l="1"/>
  <c r="L16" i="1"/>
  <c r="L29" i="1"/>
  <c r="L17" i="1"/>
  <c r="N108" i="1"/>
  <c r="N111" i="1"/>
  <c r="N116" i="1"/>
  <c r="N81" i="1"/>
  <c r="N79" i="1"/>
  <c r="N72" i="1"/>
  <c r="N66" i="1"/>
  <c r="N29" i="1"/>
  <c r="N20" i="1"/>
  <c r="F20" i="1"/>
  <c r="K20" i="1" s="1"/>
  <c r="F116" i="1"/>
  <c r="K116" i="1" s="1"/>
  <c r="F21" i="1"/>
  <c r="K21" i="1" s="1"/>
  <c r="N21" i="1" s="1"/>
  <c r="D118" i="1" l="1"/>
  <c r="E118" i="1"/>
  <c r="L37" i="1"/>
  <c r="L53" i="1"/>
  <c r="F17" i="1"/>
  <c r="F18" i="1"/>
  <c r="K18" i="1" s="1"/>
  <c r="F19" i="1"/>
  <c r="K19" i="1" s="1"/>
  <c r="F22" i="1"/>
  <c r="K22" i="1" s="1"/>
  <c r="N22" i="1" s="1"/>
  <c r="F23" i="1"/>
  <c r="K23" i="1" s="1"/>
  <c r="F24" i="1"/>
  <c r="K24" i="1" s="1"/>
  <c r="F25" i="1"/>
  <c r="K25" i="1" s="1"/>
  <c r="F26" i="1"/>
  <c r="K26" i="1" s="1"/>
  <c r="N26" i="1" s="1"/>
  <c r="F27" i="1"/>
  <c r="K27" i="1" s="1"/>
  <c r="F28" i="1"/>
  <c r="K28" i="1" s="1"/>
  <c r="N28" i="1" s="1"/>
  <c r="F29" i="1"/>
  <c r="K29" i="1" s="1"/>
  <c r="F30" i="1"/>
  <c r="K30" i="1" s="1"/>
  <c r="F31" i="1"/>
  <c r="K31" i="1" s="1"/>
  <c r="F32" i="1"/>
  <c r="K32" i="1" s="1"/>
  <c r="F33" i="1"/>
  <c r="K33" i="1" s="1"/>
  <c r="F34" i="1"/>
  <c r="K34" i="1" s="1"/>
  <c r="F35" i="1"/>
  <c r="K35" i="1" s="1"/>
  <c r="F36" i="1"/>
  <c r="K36" i="1" s="1"/>
  <c r="F37" i="1"/>
  <c r="K37" i="1" s="1"/>
  <c r="F38" i="1"/>
  <c r="K38" i="1" s="1"/>
  <c r="F39" i="1"/>
  <c r="K39" i="1" s="1"/>
  <c r="N39" i="1" s="1"/>
  <c r="F40" i="1"/>
  <c r="K40" i="1" s="1"/>
  <c r="F41" i="1"/>
  <c r="K41" i="1" s="1"/>
  <c r="F42" i="1"/>
  <c r="K42" i="1" s="1"/>
  <c r="F43" i="1"/>
  <c r="K43" i="1" s="1"/>
  <c r="F44" i="1"/>
  <c r="K44" i="1" s="1"/>
  <c r="F45" i="1"/>
  <c r="K45" i="1" s="1"/>
  <c r="N45" i="1" s="1"/>
  <c r="F46" i="1"/>
  <c r="K46" i="1" s="1"/>
  <c r="F47" i="1"/>
  <c r="K47" i="1" s="1"/>
  <c r="F48" i="1"/>
  <c r="K48" i="1" s="1"/>
  <c r="F49" i="1"/>
  <c r="K49" i="1" s="1"/>
  <c r="F50" i="1"/>
  <c r="K50" i="1" s="1"/>
  <c r="F51" i="1"/>
  <c r="K51" i="1" s="1"/>
  <c r="N51" i="1" s="1"/>
  <c r="F52" i="1"/>
  <c r="K52" i="1" s="1"/>
  <c r="N52" i="1" s="1"/>
  <c r="F53" i="1"/>
  <c r="K53" i="1" s="1"/>
  <c r="F54" i="1"/>
  <c r="K54" i="1" s="1"/>
  <c r="F55" i="1"/>
  <c r="K55" i="1" s="1"/>
  <c r="F56" i="1"/>
  <c r="K56" i="1" s="1"/>
  <c r="F57" i="1"/>
  <c r="K57" i="1" s="1"/>
  <c r="F58" i="1"/>
  <c r="K58" i="1" s="1"/>
  <c r="F59" i="1"/>
  <c r="K59" i="1" s="1"/>
  <c r="F60" i="1"/>
  <c r="K60" i="1" s="1"/>
  <c r="F61" i="1"/>
  <c r="K61" i="1" s="1"/>
  <c r="F62" i="1"/>
  <c r="K62" i="1" s="1"/>
  <c r="F63" i="1"/>
  <c r="K63" i="1" s="1"/>
  <c r="F64" i="1"/>
  <c r="K64" i="1" s="1"/>
  <c r="F65" i="1"/>
  <c r="K65" i="1" s="1"/>
  <c r="F66" i="1"/>
  <c r="K66" i="1" s="1"/>
  <c r="F67" i="1"/>
  <c r="K67" i="1" s="1"/>
  <c r="F68" i="1"/>
  <c r="K68" i="1" s="1"/>
  <c r="F69" i="1"/>
  <c r="K69" i="1" s="1"/>
  <c r="F70" i="1"/>
  <c r="K70" i="1" s="1"/>
  <c r="F71" i="1"/>
  <c r="K71" i="1" s="1"/>
  <c r="F72" i="1"/>
  <c r="K72" i="1" s="1"/>
  <c r="F73" i="1"/>
  <c r="K73" i="1" s="1"/>
  <c r="F74" i="1"/>
  <c r="K74" i="1" s="1"/>
  <c r="F75" i="1"/>
  <c r="K75" i="1" s="1"/>
  <c r="F76" i="1"/>
  <c r="K76" i="1" s="1"/>
  <c r="F77" i="1"/>
  <c r="K77" i="1" s="1"/>
  <c r="F78" i="1"/>
  <c r="K78" i="1" s="1"/>
  <c r="F79" i="1"/>
  <c r="K79" i="1" s="1"/>
  <c r="F80" i="1"/>
  <c r="K80" i="1" s="1"/>
  <c r="F81" i="1"/>
  <c r="K81" i="1" s="1"/>
  <c r="F82" i="1"/>
  <c r="K82" i="1" s="1"/>
  <c r="F83" i="1"/>
  <c r="K83" i="1" s="1"/>
  <c r="F84" i="1"/>
  <c r="K84" i="1" s="1"/>
  <c r="F85" i="1"/>
  <c r="K85" i="1" s="1"/>
  <c r="F86" i="1"/>
  <c r="K86" i="1" s="1"/>
  <c r="F87" i="1"/>
  <c r="K87" i="1" s="1"/>
  <c r="F88" i="1"/>
  <c r="K88" i="1" s="1"/>
  <c r="F89" i="1"/>
  <c r="K89" i="1" s="1"/>
  <c r="F90" i="1"/>
  <c r="K90" i="1" s="1"/>
  <c r="F91" i="1"/>
  <c r="K91" i="1" s="1"/>
  <c r="N91" i="1" s="1"/>
  <c r="F92" i="1"/>
  <c r="K92" i="1" s="1"/>
  <c r="F93" i="1"/>
  <c r="K93" i="1" s="1"/>
  <c r="F94" i="1"/>
  <c r="K94" i="1" s="1"/>
  <c r="F95" i="1"/>
  <c r="K95" i="1" s="1"/>
  <c r="F96" i="1"/>
  <c r="K96" i="1" s="1"/>
  <c r="F97" i="1"/>
  <c r="K97" i="1" s="1"/>
  <c r="F98" i="1"/>
  <c r="K98" i="1" s="1"/>
  <c r="N98" i="1" s="1"/>
  <c r="F99" i="1"/>
  <c r="K99" i="1" s="1"/>
  <c r="F100" i="1"/>
  <c r="K100" i="1" s="1"/>
  <c r="F101" i="1"/>
  <c r="K101" i="1" s="1"/>
  <c r="F102" i="1"/>
  <c r="K102" i="1" s="1"/>
  <c r="F103" i="1"/>
  <c r="K103" i="1" s="1"/>
  <c r="F104" i="1"/>
  <c r="K104" i="1" s="1"/>
  <c r="F105" i="1"/>
  <c r="K105" i="1" s="1"/>
  <c r="F106" i="1"/>
  <c r="K106" i="1" s="1"/>
  <c r="F107" i="1"/>
  <c r="K107" i="1" s="1"/>
  <c r="F108" i="1"/>
  <c r="K108" i="1" s="1"/>
  <c r="F109" i="1"/>
  <c r="K109" i="1" s="1"/>
  <c r="F110" i="1"/>
  <c r="K110" i="1" s="1"/>
  <c r="F111" i="1"/>
  <c r="K111" i="1" s="1"/>
  <c r="F112" i="1"/>
  <c r="K112" i="1" s="1"/>
  <c r="F113" i="1"/>
  <c r="K113" i="1" s="1"/>
  <c r="F114" i="1"/>
  <c r="K114" i="1" s="1"/>
  <c r="F115" i="1"/>
  <c r="K115" i="1" s="1"/>
  <c r="F117" i="1"/>
  <c r="K117" i="1" s="1"/>
  <c r="L85" i="1"/>
  <c r="L69" i="1"/>
  <c r="L115" i="1"/>
  <c r="L113" i="1"/>
  <c r="L110" i="1"/>
  <c r="L107" i="1"/>
  <c r="L104" i="1"/>
  <c r="L103" i="1"/>
  <c r="L101" i="1"/>
  <c r="L99" i="1"/>
  <c r="L90" i="1"/>
  <c r="L83" i="1"/>
  <c r="L80" i="1"/>
  <c r="L78" i="1"/>
  <c r="L76" i="1"/>
  <c r="L71" i="1"/>
  <c r="L68" i="1"/>
  <c r="L62" i="1"/>
  <c r="L61" i="1"/>
  <c r="L60" i="1"/>
  <c r="L55" i="1"/>
  <c r="L50" i="1"/>
  <c r="L49" i="1"/>
  <c r="L47" i="1"/>
  <c r="L46" i="1"/>
  <c r="L42" i="1"/>
  <c r="L40" i="1"/>
  <c r="L33" i="1"/>
  <c r="L32" i="1"/>
  <c r="L31" i="1"/>
  <c r="L18" i="1"/>
  <c r="L23" i="1"/>
  <c r="L26" i="1"/>
  <c r="L27" i="1"/>
  <c r="L34" i="1"/>
  <c r="L36" i="1"/>
  <c r="L38" i="1"/>
  <c r="L41" i="1"/>
  <c r="L43" i="1"/>
  <c r="L48" i="1"/>
  <c r="L57" i="1"/>
  <c r="L59" i="1"/>
  <c r="L63" i="1"/>
  <c r="L64" i="1"/>
  <c r="L65" i="1"/>
  <c r="L67" i="1"/>
  <c r="L73" i="1"/>
  <c r="L74" i="1"/>
  <c r="L75" i="1"/>
  <c r="L82" i="1"/>
  <c r="L84" i="1"/>
  <c r="L87" i="1"/>
  <c r="L92" i="1"/>
  <c r="L95" i="1"/>
  <c r="L96" i="1"/>
  <c r="L97" i="1"/>
  <c r="L100" i="1"/>
  <c r="L106" i="1"/>
  <c r="L117" i="1"/>
  <c r="M118" i="1"/>
  <c r="M119" i="1" s="1"/>
  <c r="F16" i="1"/>
  <c r="K16" i="1" s="1"/>
  <c r="F118" i="1" l="1"/>
  <c r="K17" i="1"/>
  <c r="N17" i="1" s="1"/>
  <c r="N109" i="1"/>
  <c r="N49" i="1"/>
  <c r="N110" i="1"/>
  <c r="N78" i="1"/>
  <c r="N62" i="1"/>
  <c r="N46" i="1"/>
  <c r="N47" i="1"/>
  <c r="N42" i="1"/>
  <c r="N31" i="1"/>
  <c r="N40" i="1"/>
  <c r="N53" i="1"/>
  <c r="N76" i="1"/>
  <c r="N60" i="1"/>
  <c r="N56" i="1"/>
  <c r="N55" i="1"/>
  <c r="N69" i="1"/>
  <c r="N61" i="1"/>
  <c r="N87" i="1"/>
  <c r="N37" i="1"/>
  <c r="N33" i="1"/>
  <c r="N36" i="1"/>
  <c r="N35" i="1"/>
  <c r="N34" i="1"/>
  <c r="N30" i="1"/>
  <c r="N63" i="1"/>
  <c r="N70" i="1"/>
  <c r="N48" i="1"/>
  <c r="N82" i="1"/>
  <c r="N44" i="1"/>
  <c r="N114" i="1"/>
  <c r="N77" i="1"/>
  <c r="N43" i="1"/>
  <c r="N117" i="1"/>
  <c r="N58" i="1"/>
  <c r="N16" i="1"/>
  <c r="N100" i="1"/>
  <c r="N90" i="1"/>
  <c r="N113" i="1"/>
  <c r="N18" i="1"/>
  <c r="N107" i="1"/>
  <c r="N99" i="1"/>
  <c r="N83" i="1"/>
  <c r="N75" i="1"/>
  <c r="N67" i="1"/>
  <c r="N59" i="1"/>
  <c r="N27" i="1"/>
  <c r="N112" i="1"/>
  <c r="N106" i="1"/>
  <c r="N89" i="1"/>
  <c r="N74" i="1"/>
  <c r="N50" i="1"/>
  <c r="N88" i="1"/>
  <c r="N19" i="1"/>
  <c r="N68" i="1"/>
  <c r="N104" i="1"/>
  <c r="N97" i="1"/>
  <c r="N80" i="1"/>
  <c r="N64" i="1"/>
  <c r="N32" i="1"/>
  <c r="N24" i="1"/>
  <c r="N105" i="1"/>
  <c r="N84" i="1"/>
  <c r="N103" i="1"/>
  <c r="N96" i="1"/>
  <c r="N93" i="1"/>
  <c r="N86" i="1"/>
  <c r="N71" i="1"/>
  <c r="N23" i="1"/>
  <c r="N102" i="1"/>
  <c r="N95" i="1"/>
  <c r="N92" i="1"/>
  <c r="N54" i="1"/>
  <c r="N38" i="1"/>
  <c r="N101" i="1"/>
  <c r="N94" i="1"/>
  <c r="N85" i="1"/>
  <c r="N115" i="1"/>
  <c r="N73" i="1"/>
  <c r="N65" i="1"/>
  <c r="N57" i="1"/>
  <c r="N41" i="1"/>
  <c r="K118" i="1" l="1"/>
  <c r="N118" i="1" l="1"/>
  <c r="O18" i="1" l="1"/>
  <c r="O112" i="1"/>
  <c r="O21" i="1"/>
  <c r="O17" i="1"/>
  <c r="O16" i="1"/>
  <c r="O20" i="1"/>
  <c r="O71" i="1"/>
  <c r="O72" i="1"/>
  <c r="O76" i="1"/>
  <c r="O78" i="1"/>
  <c r="O79" i="1"/>
  <c r="O80" i="1"/>
  <c r="O81" i="1"/>
  <c r="O83" i="1"/>
  <c r="O86" i="1"/>
  <c r="O91" i="1"/>
  <c r="O98" i="1"/>
  <c r="O99" i="1"/>
  <c r="O101" i="1"/>
  <c r="O103" i="1"/>
  <c r="O104" i="1"/>
  <c r="O105" i="1"/>
  <c r="O107" i="1"/>
  <c r="O108" i="1"/>
  <c r="O109" i="1"/>
  <c r="O110" i="1"/>
  <c r="O111" i="1"/>
  <c r="O113" i="1"/>
  <c r="O115" i="1"/>
  <c r="O42" i="1"/>
  <c r="O45" i="1"/>
  <c r="O46" i="1"/>
  <c r="O47" i="1"/>
  <c r="O49" i="1"/>
  <c r="O50" i="1"/>
  <c r="O51" i="1"/>
  <c r="O52" i="1"/>
  <c r="O53" i="1"/>
  <c r="O55" i="1"/>
  <c r="O56" i="1"/>
  <c r="O60" i="1"/>
  <c r="O61" i="1"/>
  <c r="O62" i="1"/>
  <c r="O66" i="1"/>
  <c r="O68" i="1"/>
  <c r="O19" i="1"/>
  <c r="O28" i="1"/>
  <c r="O31" i="1"/>
  <c r="O32" i="1"/>
  <c r="O33" i="1"/>
  <c r="O37" i="1"/>
  <c r="O40" i="1"/>
  <c r="O117" i="1"/>
  <c r="O114" i="1"/>
  <c r="O106" i="1"/>
  <c r="O102" i="1"/>
  <c r="O100" i="1"/>
  <c r="O97" i="1"/>
  <c r="O96" i="1"/>
  <c r="O95" i="1"/>
  <c r="O94" i="1"/>
  <c r="O93" i="1"/>
  <c r="O92" i="1"/>
  <c r="O89" i="1"/>
  <c r="O88" i="1"/>
  <c r="O87" i="1"/>
  <c r="O85" i="1"/>
  <c r="O84" i="1"/>
  <c r="O82" i="1"/>
  <c r="O77" i="1"/>
  <c r="O75" i="1"/>
  <c r="O74" i="1"/>
  <c r="O73" i="1"/>
  <c r="O70" i="1"/>
  <c r="O69" i="1"/>
  <c r="O67" i="1"/>
  <c r="O65" i="1"/>
  <c r="O64" i="1"/>
  <c r="O59" i="1"/>
  <c r="O58" i="1"/>
  <c r="O57" i="1"/>
  <c r="O54" i="1"/>
  <c r="O48" i="1"/>
  <c r="O44" i="1"/>
  <c r="O43" i="1"/>
  <c r="O41" i="1"/>
  <c r="O39" i="1"/>
  <c r="O38" i="1"/>
  <c r="O36" i="1"/>
  <c r="O35" i="1"/>
  <c r="O34" i="1"/>
  <c r="O30" i="1"/>
  <c r="O29" i="1"/>
  <c r="O27" i="1"/>
  <c r="O26" i="1"/>
  <c r="O25" i="1"/>
  <c r="O24" i="1"/>
  <c r="O23" i="1"/>
  <c r="O22" i="1"/>
  <c r="O118" i="1" l="1"/>
</calcChain>
</file>

<file path=xl/sharedStrings.xml><?xml version="1.0" encoding="utf-8"?>
<sst xmlns="http://schemas.openxmlformats.org/spreadsheetml/2006/main" count="308" uniqueCount="265">
  <si>
    <t>Jenter</t>
  </si>
  <si>
    <t>Gutter</t>
  </si>
  <si>
    <t>Tildeling</t>
  </si>
  <si>
    <t>DIR</t>
  </si>
  <si>
    <t>Beregning våren 2026 statlige midler</t>
  </si>
  <si>
    <t xml:space="preserve">Til disp: </t>
  </si>
  <si>
    <t>Kategori 1 = rød</t>
  </si>
  <si>
    <t>Kategori 2 = gul</t>
  </si>
  <si>
    <t>Kategori 3 = grønn</t>
  </si>
  <si>
    <t>Kategori 4 = blank</t>
  </si>
  <si>
    <t>Vekt</t>
  </si>
  <si>
    <t>Alt 1 - fast intervall</t>
  </si>
  <si>
    <t xml:space="preserve"> Antall x vekt</t>
  </si>
  <si>
    <t>Til utbetaling</t>
  </si>
  <si>
    <t>6-12</t>
  </si>
  <si>
    <t>13-19</t>
  </si>
  <si>
    <t>Sum</t>
  </si>
  <si>
    <t xml:space="preserve"> </t>
  </si>
  <si>
    <t/>
  </si>
  <si>
    <t>IR3005</t>
  </si>
  <si>
    <t>KL06020145</t>
  </si>
  <si>
    <t>Amaze Danseklubb Drammen*</t>
  </si>
  <si>
    <t>KL06020059</t>
  </si>
  <si>
    <t>Aron Skytterklubb, Drammen*</t>
  </si>
  <si>
    <t>KL06020093</t>
  </si>
  <si>
    <t>Aron Sportsklubb</t>
  </si>
  <si>
    <t>KL07110002</t>
  </si>
  <si>
    <t>Berger Idrettslag</t>
  </si>
  <si>
    <t>Berger og Svelvik O-lag</t>
  </si>
  <si>
    <t>Tas ut. Under 10 medl</t>
  </si>
  <si>
    <t>Drammen Amerikansk Fotballklubb</t>
  </si>
  <si>
    <t>KL06020106</t>
  </si>
  <si>
    <t>Drammen Bandy*</t>
  </si>
  <si>
    <t>KL06020010</t>
  </si>
  <si>
    <t>Drammen Basketballklubb*</t>
  </si>
  <si>
    <t>KL06020141</t>
  </si>
  <si>
    <t>Drammen Bokseklubb*</t>
  </si>
  <si>
    <t>KL06020084</t>
  </si>
  <si>
    <t>Drammen Bordtennisklubb*</t>
  </si>
  <si>
    <t>KL06020012</t>
  </si>
  <si>
    <t>Drammen Bueskyttere*</t>
  </si>
  <si>
    <t>KL06020094</t>
  </si>
  <si>
    <t>Drammen Cricket Klubb*</t>
  </si>
  <si>
    <t>KL06020014</t>
  </si>
  <si>
    <t>Drammen Cykleklubb*</t>
  </si>
  <si>
    <t>KL30050005</t>
  </si>
  <si>
    <t>Drammen Dance Company Club*</t>
  </si>
  <si>
    <t>KL06260061</t>
  </si>
  <si>
    <t>Drammen fekteklubb*</t>
  </si>
  <si>
    <t>KL06020188</t>
  </si>
  <si>
    <t>Drammen FPV Racingklubb*</t>
  </si>
  <si>
    <t>KL06020065</t>
  </si>
  <si>
    <t>Drammen Golfklubb*</t>
  </si>
  <si>
    <t>KL06020076</t>
  </si>
  <si>
    <t>Drammen Håndballklubb*</t>
  </si>
  <si>
    <t>KL06020096</t>
  </si>
  <si>
    <t>Drammen Innebandy Forening*</t>
  </si>
  <si>
    <t>KL06020092</t>
  </si>
  <si>
    <t>Drammen Ishockeyklubb*</t>
  </si>
  <si>
    <t>KL06020019</t>
  </si>
  <si>
    <t>Drammen Judo Club*</t>
  </si>
  <si>
    <t>Legges ned.</t>
  </si>
  <si>
    <t>KL06020089</t>
  </si>
  <si>
    <t>Drammen Kickboxing Klubb*</t>
  </si>
  <si>
    <t>?, geir sjekker</t>
  </si>
  <si>
    <t>KL06020085</t>
  </si>
  <si>
    <t>Drammen Klatreklubb*</t>
  </si>
  <si>
    <t>KL06020184</t>
  </si>
  <si>
    <t>Drammen Loggers Baseballklubb*</t>
  </si>
  <si>
    <t>KL06020149</t>
  </si>
  <si>
    <t>Drammen Modellflyklubb*</t>
  </si>
  <si>
    <t>KL06020140</t>
  </si>
  <si>
    <t>Drammen Ntn Taekwon-Do Klubb*</t>
  </si>
  <si>
    <t>KL06020158</t>
  </si>
  <si>
    <t>Drammen og Omegn Paraglider Klubb*</t>
  </si>
  <si>
    <t>KL06020196</t>
  </si>
  <si>
    <t>Drammen Padelklubb*</t>
  </si>
  <si>
    <t>KL06020034</t>
  </si>
  <si>
    <t>Drammen Roklubb*</t>
  </si>
  <si>
    <t>KL06020186</t>
  </si>
  <si>
    <t>Drammen Ryttersportsklubb*</t>
  </si>
  <si>
    <t>KL06020180</t>
  </si>
  <si>
    <t>Drammen Shotokan Karateklubb*</t>
  </si>
  <si>
    <t>KL30050003</t>
  </si>
  <si>
    <t>Drammen Skateboard Klubb*</t>
  </si>
  <si>
    <t>KL06020022</t>
  </si>
  <si>
    <t>Drammen Slalåmklubb*</t>
  </si>
  <si>
    <t>KL06020086</t>
  </si>
  <si>
    <t>Drammen Sportsbåt Team*</t>
  </si>
  <si>
    <t>KL06020024</t>
  </si>
  <si>
    <t>Drammen Sportsdanseklubb*</t>
  </si>
  <si>
    <t>KL06020023</t>
  </si>
  <si>
    <t>Drammen Sportsdykkere*</t>
  </si>
  <si>
    <t>KL06020025</t>
  </si>
  <si>
    <t>Drammen Sportskyttere*</t>
  </si>
  <si>
    <t>KL06020190</t>
  </si>
  <si>
    <t>Drammen Squashklubb*</t>
  </si>
  <si>
    <t>Nedlagt</t>
  </si>
  <si>
    <t>KL06020032</t>
  </si>
  <si>
    <t>Drammen Strong</t>
  </si>
  <si>
    <t>KL06020191</t>
  </si>
  <si>
    <t>Drammen Studentidrettslag*</t>
  </si>
  <si>
    <t>KL06020027</t>
  </si>
  <si>
    <t>Drammen Styrkeidrettslag*</t>
  </si>
  <si>
    <t>KL06020028</t>
  </si>
  <si>
    <t>Drammen Svømmeklubb*</t>
  </si>
  <si>
    <t>KL06020101</t>
  </si>
  <si>
    <t>Drammen Tamil Sportsklubb*</t>
  </si>
  <si>
    <t>KL06020029</t>
  </si>
  <si>
    <t>Drammen Tennisklubb*</t>
  </si>
  <si>
    <t>KL06020099</t>
  </si>
  <si>
    <t>Drammen Tigers Bowlingklubb*</t>
  </si>
  <si>
    <t>KL06020030</t>
  </si>
  <si>
    <t>Drammen Trekkhundklubb*</t>
  </si>
  <si>
    <t>KL06020179</t>
  </si>
  <si>
    <t>Drammen Triathlon Club*</t>
  </si>
  <si>
    <t>KL06020007</t>
  </si>
  <si>
    <t>Drammens Atletklubb</t>
  </si>
  <si>
    <t>KL06020009</t>
  </si>
  <si>
    <t>Drammens Ballklubb</t>
  </si>
  <si>
    <t>KL06020036</t>
  </si>
  <si>
    <t>Drammens Skøiteklub*</t>
  </si>
  <si>
    <t>KL06020037</t>
  </si>
  <si>
    <t>Drammens Sportsfiskeres, Cast*</t>
  </si>
  <si>
    <t>KL06020038</t>
  </si>
  <si>
    <t>Drammens Turnforening</t>
  </si>
  <si>
    <t>KL06020035</t>
  </si>
  <si>
    <t>Drammensfjorden Seilforening*</t>
  </si>
  <si>
    <t>KL06250002</t>
  </si>
  <si>
    <t>Eiker Cykleklubb*</t>
  </si>
  <si>
    <t>KL06250023</t>
  </si>
  <si>
    <t>Eiker Golfklubb*</t>
  </si>
  <si>
    <t>KL30050004</t>
  </si>
  <si>
    <t>Elvebyen Bryteklubb*</t>
  </si>
  <si>
    <t>KL06250037</t>
  </si>
  <si>
    <t>Elvebyen Discsport Klubb*</t>
  </si>
  <si>
    <t>KL06020197</t>
  </si>
  <si>
    <t>Elvebyen Håndballklubb*</t>
  </si>
  <si>
    <t>KL06020169</t>
  </si>
  <si>
    <t>Elvebyen Sportsdanseklubb*</t>
  </si>
  <si>
    <t>KL06020181</t>
  </si>
  <si>
    <t>Elvebyen Taekwondoklubb*</t>
  </si>
  <si>
    <t>KL06020192</t>
  </si>
  <si>
    <t>Finnemarka Idrettslag*</t>
  </si>
  <si>
    <t>KL06020057</t>
  </si>
  <si>
    <t>Fjell Sportsklubb*</t>
  </si>
  <si>
    <t>KL06020162</t>
  </si>
  <si>
    <t>Friskis &amp; Svettis Drammen*</t>
  </si>
  <si>
    <t>KL06020170</t>
  </si>
  <si>
    <t>Gjerpenkollen Hoppklubb*</t>
  </si>
  <si>
    <t>KL06020041</t>
  </si>
  <si>
    <t>Glassverket Idrettsforening</t>
  </si>
  <si>
    <t>KL06020078</t>
  </si>
  <si>
    <t>Hrimnir Islandshestforening*</t>
  </si>
  <si>
    <t>KL06020161</t>
  </si>
  <si>
    <t>Hwa Rang Team Drammen*</t>
  </si>
  <si>
    <t>KL06250001</t>
  </si>
  <si>
    <t>Idrettsforeningen Birkebeineren</t>
  </si>
  <si>
    <t>KL06020042</t>
  </si>
  <si>
    <t>Idrettsforeningen Hellas</t>
  </si>
  <si>
    <t>KL06020055</t>
  </si>
  <si>
    <t>Idrettsforeningen Sturla</t>
  </si>
  <si>
    <t>KL06020045</t>
  </si>
  <si>
    <t>Konnerud Idrettslag</t>
  </si>
  <si>
    <t>KL06020118</t>
  </si>
  <si>
    <t>Marienlyst Karateklubb*</t>
  </si>
  <si>
    <t>KL06250006</t>
  </si>
  <si>
    <t>Mjøndalen Idrettsforening</t>
  </si>
  <si>
    <t>KL06250007</t>
  </si>
  <si>
    <t>Mjøndalen Tennisklubb*</t>
  </si>
  <si>
    <t>KL06250008</t>
  </si>
  <si>
    <t>Nedre Eiker Svømmeklubb</t>
  </si>
  <si>
    <t>KL07110004</t>
  </si>
  <si>
    <t>Nesbygda Idrettsforening*</t>
  </si>
  <si>
    <t>KL06020046</t>
  </si>
  <si>
    <t>Nippon Karateklubb*</t>
  </si>
  <si>
    <t>KL06250020</t>
  </si>
  <si>
    <t>NOR 92 Innebandyklubb*</t>
  </si>
  <si>
    <t>KL06020143</t>
  </si>
  <si>
    <t>Sirens Cheerdanceklubb*</t>
  </si>
  <si>
    <t>KL06020006</t>
  </si>
  <si>
    <t>Ski- og Ballklubben Drafn</t>
  </si>
  <si>
    <t>KL06020050</t>
  </si>
  <si>
    <t>Ski og ballklubben Skiold</t>
  </si>
  <si>
    <t>KL06020182</t>
  </si>
  <si>
    <t>Skoger &amp; Fjell Karate Klubb*</t>
  </si>
  <si>
    <t>KL06020051</t>
  </si>
  <si>
    <t>Skoger Idrettslag</t>
  </si>
  <si>
    <t>KL06020052</t>
  </si>
  <si>
    <t>Skoger Turn*</t>
  </si>
  <si>
    <t>KL06250010</t>
  </si>
  <si>
    <t>Solberg Sportsklubb</t>
  </si>
  <si>
    <t>KL30050002</t>
  </si>
  <si>
    <t>Sportskarate Drammen*</t>
  </si>
  <si>
    <t>KL06250011</t>
  </si>
  <si>
    <t>Steinberg Idrettsforening*</t>
  </si>
  <si>
    <t>KL07110005</t>
  </si>
  <si>
    <t>Strømm Idrettslag*</t>
  </si>
  <si>
    <t>KL06020053</t>
  </si>
  <si>
    <t>Strømsgodset Idrettsforening</t>
  </si>
  <si>
    <t>KL06020138</t>
  </si>
  <si>
    <t>Strømsgodset Toppfotball*</t>
  </si>
  <si>
    <t>KL06020156</t>
  </si>
  <si>
    <t>Strømsø Cricket Klubb*</t>
  </si>
  <si>
    <t>KL07110006</t>
  </si>
  <si>
    <t>Svelvik Idrettsforening</t>
  </si>
  <si>
    <t>KL30050007</t>
  </si>
  <si>
    <t>Svelvik Kickboxingklubb*</t>
  </si>
  <si>
    <t>KL07110018</t>
  </si>
  <si>
    <t>Svelvik Ride- Og Kjøreklubb*</t>
  </si>
  <si>
    <t>KL07110015</t>
  </si>
  <si>
    <t>Svelvik Sportsskyttere*</t>
  </si>
  <si>
    <t>KL07110013</t>
  </si>
  <si>
    <t>Svelvik Sykleklubb</t>
  </si>
  <si>
    <t>KL07110010</t>
  </si>
  <si>
    <t>Svelvik Tennisklubb*</t>
  </si>
  <si>
    <t>KL07110011</t>
  </si>
  <si>
    <t>Svelvik Turnforening*</t>
  </si>
  <si>
    <t>KL06250012</t>
  </si>
  <si>
    <t>Vikåsen Idrettslag*</t>
  </si>
  <si>
    <t>KL06020168</t>
  </si>
  <si>
    <t>Ypsilon Kickboxing Klubb*</t>
  </si>
  <si>
    <t>Åskollen</t>
  </si>
  <si>
    <t>KL06020058</t>
  </si>
  <si>
    <t>Åssiden Idrettsforening</t>
  </si>
  <si>
    <t>TILDELINGSMODELL antall barn og unge i vedvarende lavinntektsfamilier og medlemstall pr klubb</t>
  </si>
  <si>
    <t>Mangler i oppsettet</t>
  </si>
  <si>
    <t>Berger og Svelvik O - Lag*</t>
  </si>
  <si>
    <t>Ingen eller for få  medlemmer i aldersgruppene</t>
  </si>
  <si>
    <t>Rød sone</t>
  </si>
  <si>
    <t>Buskeruds Jæger og Fiskeforening*</t>
  </si>
  <si>
    <t>10-50 medl- 55 000</t>
  </si>
  <si>
    <t>Drammen Amerikansk Fotballklubb*</t>
  </si>
  <si>
    <t>50-100 medlemmer- 65</t>
  </si>
  <si>
    <t>Drammen Badmintonklubb*</t>
  </si>
  <si>
    <t>100-299 medlemmer 75</t>
  </si>
  <si>
    <t>Il Drammen Bul*</t>
  </si>
  <si>
    <t>300+ medlemmer 85</t>
  </si>
  <si>
    <t>Nedre Eiker Pistolklubb*</t>
  </si>
  <si>
    <t>400+ medlemmer 95</t>
  </si>
  <si>
    <t>Norsk Motor Klubb Drammen*</t>
  </si>
  <si>
    <t>500+ medlemmer 110 000</t>
  </si>
  <si>
    <t>Nybyen Ballklubb*</t>
  </si>
  <si>
    <t>Gul sone</t>
  </si>
  <si>
    <t>Osbakken Idrettslag*</t>
  </si>
  <si>
    <t>10-50 medlemmer 40 000</t>
  </si>
  <si>
    <t>Rundtom FK*</t>
  </si>
  <si>
    <t>50-100 medlemmer 50 000</t>
  </si>
  <si>
    <t>Sande Paragliderklubb*</t>
  </si>
  <si>
    <t>100-299 medlemmer 60 000</t>
  </si>
  <si>
    <t>Skoger Bordtennisklubb*</t>
  </si>
  <si>
    <t>300+ medlemmer 70 000</t>
  </si>
  <si>
    <t>Svelvik kajakklubb*</t>
  </si>
  <si>
    <t>400+ medlemmer 80 000</t>
  </si>
  <si>
    <t>Ytterkollen Idrettslag</t>
  </si>
  <si>
    <t>500+ medlemmer 90 000</t>
  </si>
  <si>
    <t>Åskollen Fotballklubb*</t>
  </si>
  <si>
    <t>Grønn sone</t>
  </si>
  <si>
    <t>Åskollen Sykkelklubb*</t>
  </si>
  <si>
    <t>10-50 medlemmer 30 000</t>
  </si>
  <si>
    <t>50-100 medlemmer- 40 000</t>
  </si>
  <si>
    <t>100-299 medlemmer-50 000</t>
  </si>
  <si>
    <t>300+ medlemmer- 60 000</t>
  </si>
  <si>
    <t>400+ medlemmer 70 000</t>
  </si>
  <si>
    <t>500+ medlemmer 80 000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</si>
</sst>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&quot;kr&quot;\ * #,##0_-;\-&quot;kr&quot;\ * #,##0_-;_-&quot;kr&quot;\ * &quot;-&quot;??_-;_-@_-"/>
    <numFmt numFmtId="166" formatCode="_-* #,##0.000_-;\-* #,##0.000_-;_-* &quot;-&quot;??_-;_-@_-"/>
    <numFmt numFmtId="167" formatCode="#,##0_ ;\-#,##0\ "/>
  </numFmts>
  <fonts count="17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0"/>
      <color rgb="FFFF0000"/>
      <name val="Arial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color rgb="FF000000"/>
      <name val="Arial"/>
      <family val="2"/>
    </font>
    <font>
      <b/>
      <u/>
      <sz val="11"/>
      <color rgb="FF000000"/>
      <name val="Calibri"/>
      <family val="2"/>
      <scheme val="minor"/>
    </font>
    <font>
      <b/>
      <sz val="11"/>
      <color theme="6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4"/>
      <color rgb="FFFF0000"/>
      <name val="Calibri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DCDCDC"/>
      </left>
      <right/>
      <top style="thin">
        <color rgb="FFDCDCDC"/>
      </top>
      <bottom/>
      <diagonal/>
    </border>
    <border>
      <left/>
      <right/>
      <top style="thin">
        <color rgb="FFDCDCDC"/>
      </top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/>
      <right/>
      <top style="thin">
        <color rgb="FFDCDCDC"/>
      </top>
      <bottom style="thin">
        <color rgb="FFDCDCDC"/>
      </bottom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/>
      <top/>
      <bottom/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DCDCDC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DCDCDC"/>
      </top>
      <bottom style="thin">
        <color rgb="FFDCDCDC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DCDCDC"/>
      </top>
      <bottom style="medium">
        <color rgb="FF000000"/>
      </bottom>
      <diagonal/>
    </border>
    <border>
      <left/>
      <right/>
      <top/>
      <bottom style="thin">
        <color rgb="FFDCDCDC"/>
      </bottom>
      <diagonal/>
    </border>
    <border>
      <left/>
      <right style="medium">
        <color rgb="FF000000"/>
      </right>
      <top style="thin">
        <color rgb="FFDCDCDC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DCDCDC"/>
      </right>
      <top/>
      <bottom style="thin">
        <color rgb="FFDCDCDC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CDCDC"/>
      </left>
      <right/>
      <top style="thin">
        <color rgb="FFDCDCDC"/>
      </top>
      <bottom style="thin">
        <color rgb="FFDCDCDC"/>
      </bottom>
      <diagonal/>
    </border>
    <border>
      <left style="thin">
        <color rgb="FFDCDCDC"/>
      </left>
      <right/>
      <top style="thin">
        <color rgb="FFDCDCDC"/>
      </top>
      <bottom style="thin">
        <color rgb="FF000000"/>
      </bottom>
      <diagonal/>
    </border>
    <border>
      <left/>
      <right style="thin">
        <color rgb="FFDCDCDC"/>
      </right>
      <top style="thin">
        <color rgb="FFDCDCDC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09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2" borderId="3" xfId="0" applyFont="1" applyFill="1" applyBorder="1" applyAlignment="1">
      <alignment horizontal="right" vertical="top" wrapText="1" readingOrder="1"/>
    </xf>
    <xf numFmtId="0" fontId="1" fillId="0" borderId="6" xfId="0" applyFont="1" applyBorder="1" applyAlignment="1">
      <alignment vertical="top" wrapText="1"/>
    </xf>
    <xf numFmtId="0" fontId="7" fillId="0" borderId="0" xfId="0" applyFont="1"/>
    <xf numFmtId="0" fontId="8" fillId="2" borderId="3" xfId="0" applyFont="1" applyFill="1" applyBorder="1" applyAlignment="1">
      <alignment horizontal="right" vertical="top" wrapText="1" readingOrder="1"/>
    </xf>
    <xf numFmtId="0" fontId="6" fillId="0" borderId="0" xfId="0" applyFont="1"/>
    <xf numFmtId="0" fontId="0" fillId="0" borderId="0" xfId="0" applyAlignment="1">
      <alignment vertical="center"/>
    </xf>
    <xf numFmtId="0" fontId="0" fillId="0" borderId="0" xfId="0"/>
    <xf numFmtId="0" fontId="10" fillId="0" borderId="0" xfId="0" applyFont="1"/>
    <xf numFmtId="0" fontId="1" fillId="5" borderId="0" xfId="0" applyFont="1" applyFill="1"/>
    <xf numFmtId="0" fontId="1" fillId="4" borderId="0" xfId="0" applyFont="1" applyFill="1"/>
    <xf numFmtId="0" fontId="7" fillId="6" borderId="0" xfId="0" applyFont="1" applyFill="1"/>
    <xf numFmtId="0" fontId="6" fillId="6" borderId="0" xfId="0" applyFont="1" applyFill="1"/>
    <xf numFmtId="0" fontId="1" fillId="6" borderId="0" xfId="0" applyFont="1" applyFill="1"/>
    <xf numFmtId="0" fontId="9" fillId="3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164" fontId="1" fillId="0" borderId="0" xfId="0" applyNumberFormat="1" applyFont="1"/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7" fillId="0" borderId="0" xfId="0" applyFont="1" applyAlignment="1">
      <alignment horizontal="right"/>
    </xf>
    <xf numFmtId="164" fontId="1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43" fontId="1" fillId="0" borderId="0" xfId="0" applyNumberFormat="1" applyFont="1" applyAlignment="1">
      <alignment horizontal="right"/>
    </xf>
    <xf numFmtId="0" fontId="1" fillId="0" borderId="10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2" fillId="0" borderId="7" xfId="0" applyFont="1" applyBorder="1" applyAlignment="1">
      <alignment horizontal="right" vertical="top" wrapText="1" readingOrder="1"/>
    </xf>
    <xf numFmtId="0" fontId="8" fillId="0" borderId="7" xfId="0" applyFont="1" applyBorder="1" applyAlignment="1">
      <alignment horizontal="right" vertical="top" wrapText="1" readingOrder="1"/>
    </xf>
    <xf numFmtId="0" fontId="1" fillId="0" borderId="20" xfId="0" applyFont="1" applyBorder="1"/>
    <xf numFmtId="0" fontId="12" fillId="0" borderId="18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164" fontId="12" fillId="0" borderId="18" xfId="0" applyNumberFormat="1" applyFont="1" applyBorder="1" applyAlignment="1">
      <alignment horizontal="right"/>
    </xf>
    <xf numFmtId="0" fontId="12" fillId="0" borderId="21" xfId="0" applyFont="1" applyBorder="1" applyAlignment="1">
      <alignment horizontal="right"/>
    </xf>
    <xf numFmtId="2" fontId="7" fillId="3" borderId="11" xfId="0" applyNumberFormat="1" applyFont="1" applyFill="1" applyBorder="1" applyAlignment="1">
      <alignment vertical="top" wrapText="1"/>
    </xf>
    <xf numFmtId="2" fontId="7" fillId="5" borderId="13" xfId="0" applyNumberFormat="1" applyFont="1" applyFill="1" applyBorder="1" applyAlignment="1">
      <alignment vertical="top" wrapText="1"/>
    </xf>
    <xf numFmtId="2" fontId="7" fillId="4" borderId="17" xfId="0" applyNumberFormat="1" applyFont="1" applyFill="1" applyBorder="1" applyAlignment="1">
      <alignment vertical="top" wrapText="1"/>
    </xf>
    <xf numFmtId="2" fontId="7" fillId="6" borderId="15" xfId="0" applyNumberFormat="1" applyFont="1" applyFill="1" applyBorder="1" applyAlignment="1">
      <alignment vertical="top" wrapText="1"/>
    </xf>
    <xf numFmtId="164" fontId="7" fillId="0" borderId="22" xfId="0" applyNumberFormat="1" applyFont="1" applyBorder="1"/>
    <xf numFmtId="164" fontId="7" fillId="6" borderId="22" xfId="0" applyNumberFormat="1" applyFont="1" applyFill="1" applyBorder="1"/>
    <xf numFmtId="0" fontId="3" fillId="6" borderId="23" xfId="0" applyFont="1" applyFill="1" applyBorder="1" applyAlignment="1">
      <alignment vertical="top" wrapText="1" readingOrder="1"/>
    </xf>
    <xf numFmtId="0" fontId="2" fillId="0" borderId="9" xfId="0" applyFont="1" applyBorder="1" applyAlignment="1">
      <alignment horizontal="right" vertical="top" wrapText="1" readingOrder="1"/>
    </xf>
    <xf numFmtId="0" fontId="8" fillId="0" borderId="9" xfId="0" applyFont="1" applyBorder="1" applyAlignment="1">
      <alignment horizontal="right" vertical="top" wrapText="1" readingOrder="1"/>
    </xf>
    <xf numFmtId="0" fontId="3" fillId="0" borderId="22" xfId="0" applyFont="1" applyBorder="1" applyAlignment="1">
      <alignment horizontal="right" vertical="top" wrapText="1" readingOrder="1"/>
    </xf>
    <xf numFmtId="0" fontId="8" fillId="0" borderId="22" xfId="0" applyFont="1" applyBorder="1" applyAlignment="1">
      <alignment horizontal="right" vertical="top" wrapText="1" readingOrder="1"/>
    </xf>
    <xf numFmtId="0" fontId="2" fillId="0" borderId="22" xfId="0" applyFont="1" applyBorder="1" applyAlignment="1">
      <alignment horizontal="right" vertical="top" wrapText="1" readingOrder="1"/>
    </xf>
    <xf numFmtId="2" fontId="1" fillId="0" borderId="22" xfId="0" applyNumberFormat="1" applyFont="1" applyBorder="1" applyAlignment="1">
      <alignment horizontal="right"/>
    </xf>
    <xf numFmtId="3" fontId="1" fillId="0" borderId="22" xfId="0" applyNumberFormat="1" applyFont="1" applyBorder="1" applyAlignment="1">
      <alignment horizontal="right"/>
    </xf>
    <xf numFmtId="164" fontId="1" fillId="0" borderId="22" xfId="0" applyNumberFormat="1" applyFont="1" applyBorder="1"/>
    <xf numFmtId="0" fontId="1" fillId="0" borderId="22" xfId="0" applyFont="1" applyBorder="1" applyAlignment="1">
      <alignment horizontal="right"/>
    </xf>
    <xf numFmtId="3" fontId="6" fillId="0" borderId="22" xfId="0" applyNumberFormat="1" applyFont="1" applyBorder="1" applyAlignment="1">
      <alignment horizontal="right"/>
    </xf>
    <xf numFmtId="0" fontId="2" fillId="6" borderId="22" xfId="0" applyFont="1" applyFill="1" applyBorder="1" applyAlignment="1">
      <alignment horizontal="right" vertical="top" wrapText="1" readingOrder="1"/>
    </xf>
    <xf numFmtId="0" fontId="3" fillId="6" borderId="22" xfId="0" applyFont="1" applyFill="1" applyBorder="1" applyAlignment="1">
      <alignment horizontal="right" vertical="top" wrapText="1" readingOrder="1"/>
    </xf>
    <xf numFmtId="0" fontId="8" fillId="6" borderId="22" xfId="0" applyFont="1" applyFill="1" applyBorder="1" applyAlignment="1">
      <alignment horizontal="right" vertical="top" wrapText="1" readingOrder="1"/>
    </xf>
    <xf numFmtId="3" fontId="1" fillId="6" borderId="22" xfId="0" applyNumberFormat="1" applyFont="1" applyFill="1" applyBorder="1" applyAlignment="1">
      <alignment horizontal="right"/>
    </xf>
    <xf numFmtId="165" fontId="7" fillId="0" borderId="4" xfId="0" applyNumberFormat="1" applyFont="1" applyBorder="1" applyAlignment="1">
      <alignment vertical="top" wrapText="1"/>
    </xf>
    <xf numFmtId="164" fontId="7" fillId="5" borderId="22" xfId="0" applyNumberFormat="1" applyFont="1" applyFill="1" applyBorder="1"/>
    <xf numFmtId="0" fontId="7" fillId="0" borderId="0" xfId="0" applyFont="1" applyAlignment="1">
      <alignment vertical="top" wrapText="1"/>
    </xf>
    <xf numFmtId="166" fontId="1" fillId="0" borderId="0" xfId="0" applyNumberFormat="1" applyFont="1"/>
    <xf numFmtId="0" fontId="1" fillId="0" borderId="22" xfId="0" applyFont="1" applyBorder="1" applyAlignment="1">
      <alignment vertical="top" wrapText="1"/>
    </xf>
    <xf numFmtId="0" fontId="15" fillId="0" borderId="0" xfId="0" applyFont="1"/>
    <xf numFmtId="167" fontId="6" fillId="0" borderId="4" xfId="0" applyNumberFormat="1" applyFont="1" applyBorder="1" applyAlignment="1">
      <alignment vertical="top" wrapText="1"/>
    </xf>
    <xf numFmtId="3" fontId="1" fillId="0" borderId="0" xfId="0" applyNumberFormat="1" applyFont="1"/>
    <xf numFmtId="167" fontId="16" fillId="0" borderId="0" xfId="0" applyNumberFormat="1" applyFont="1"/>
    <xf numFmtId="0" fontId="16" fillId="0" borderId="0" xfId="0" applyFont="1"/>
    <xf numFmtId="0" fontId="3" fillId="6" borderId="3" xfId="0" applyFont="1" applyFill="1" applyBorder="1" applyAlignment="1">
      <alignment vertical="top" wrapText="1" readingOrder="1"/>
    </xf>
    <xf numFmtId="0" fontId="2" fillId="2" borderId="9" xfId="0" applyFont="1" applyFill="1" applyBorder="1" applyAlignment="1">
      <alignment horizontal="right" vertical="top" wrapText="1" readingOrder="1"/>
    </xf>
    <xf numFmtId="0" fontId="2" fillId="2" borderId="8" xfId="0" applyFont="1" applyFill="1" applyBorder="1" applyAlignment="1">
      <alignment horizontal="right" vertical="top" wrapText="1" readingOrder="1"/>
    </xf>
    <xf numFmtId="0" fontId="2" fillId="2" borderId="7" xfId="0" applyFont="1" applyFill="1" applyBorder="1" applyAlignment="1">
      <alignment horizontal="right" vertical="top" wrapText="1" readingOrder="1"/>
    </xf>
    <xf numFmtId="0" fontId="2" fillId="2" borderId="3" xfId="0" applyFont="1" applyFill="1" applyBorder="1" applyAlignment="1">
      <alignment horizontal="right" vertical="top" wrapText="1" readingOrder="1"/>
    </xf>
    <xf numFmtId="0" fontId="1" fillId="0" borderId="5" xfId="0" applyFont="1" applyBorder="1" applyAlignment="1">
      <alignment vertical="top" wrapText="1"/>
    </xf>
    <xf numFmtId="0" fontId="2" fillId="0" borderId="9" xfId="0" applyFont="1" applyBorder="1" applyAlignment="1">
      <alignment horizontal="right" vertical="top" wrapText="1" readingOrder="1"/>
    </xf>
    <xf numFmtId="0" fontId="1" fillId="0" borderId="25" xfId="0" applyFont="1" applyBorder="1" applyAlignment="1">
      <alignment vertical="top" wrapText="1"/>
    </xf>
    <xf numFmtId="0" fontId="3" fillId="0" borderId="22" xfId="0" applyFont="1" applyBorder="1" applyAlignment="1">
      <alignment horizontal="right" vertical="top" wrapText="1" readingOrder="1"/>
    </xf>
    <xf numFmtId="0" fontId="1" fillId="0" borderId="2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3" fillId="6" borderId="22" xfId="0" applyFont="1" applyFill="1" applyBorder="1" applyAlignment="1">
      <alignment horizontal="right" vertical="top" wrapText="1" readingOrder="1"/>
    </xf>
    <xf numFmtId="0" fontId="1" fillId="6" borderId="22" xfId="0" applyFont="1" applyFill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2" fillId="0" borderId="7" xfId="0" applyFont="1" applyBorder="1" applyAlignment="1">
      <alignment horizontal="right" vertical="top" wrapText="1" readingOrder="1"/>
    </xf>
    <xf numFmtId="0" fontId="3" fillId="6" borderId="3" xfId="0" applyFont="1" applyFill="1" applyBorder="1" applyAlignment="1">
      <alignment vertical="top" wrapText="1" readingOrder="1"/>
    </xf>
    <xf numFmtId="0" fontId="1" fillId="6" borderId="8" xfId="0" applyFont="1" applyFill="1" applyBorder="1" applyAlignment="1">
      <alignment vertical="top" wrapText="1"/>
    </xf>
    <xf numFmtId="0" fontId="1" fillId="6" borderId="7" xfId="0" applyFont="1" applyFill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0" xfId="0"/>
    <xf numFmtId="0" fontId="1" fillId="6" borderId="6" xfId="0" applyFont="1" applyFill="1" applyBorder="1" applyAlignment="1">
      <alignment vertical="top" wrapText="1"/>
    </xf>
    <xf numFmtId="3" fontId="0" fillId="6" borderId="0" xfId="0" applyNumberFormat="1" applyFill="1"/>
    <xf numFmtId="0" fontId="2" fillId="6" borderId="3" xfId="0" applyFont="1" applyFill="1" applyBorder="1" applyAlignment="1">
      <alignment vertical="top" wrapText="1" readingOrder="1"/>
    </xf>
    <xf numFmtId="0" fontId="5" fillId="6" borderId="23" xfId="0" applyFont="1" applyFill="1" applyBorder="1" applyAlignment="1">
      <alignment vertical="top" wrapText="1" readingOrder="1"/>
    </xf>
    <xf numFmtId="0" fontId="14" fillId="6" borderId="23" xfId="0" applyFont="1" applyFill="1" applyBorder="1" applyAlignment="1">
      <alignment vertical="top" wrapText="1" readingOrder="1"/>
    </xf>
    <xf numFmtId="0" fontId="4" fillId="6" borderId="3" xfId="0" applyFont="1" applyFill="1" applyBorder="1" applyAlignment="1">
      <alignment vertical="top" wrapText="1" readingOrder="1"/>
    </xf>
    <xf numFmtId="0" fontId="4" fillId="6" borderId="23" xfId="0" applyFont="1" applyFill="1" applyBorder="1" applyAlignment="1">
      <alignment vertical="top" wrapText="1" readingOrder="1"/>
    </xf>
    <xf numFmtId="0" fontId="13" fillId="6" borderId="23" xfId="0" applyFont="1" applyFill="1" applyBorder="1" applyAlignment="1">
      <alignment vertical="top" wrapText="1" readingOrder="1"/>
    </xf>
    <xf numFmtId="0" fontId="14" fillId="6" borderId="1" xfId="0" applyFont="1" applyFill="1" applyBorder="1" applyAlignment="1">
      <alignment vertical="top" wrapText="1" readingOrder="1"/>
    </xf>
    <xf numFmtId="0" fontId="3" fillId="6" borderId="24" xfId="0" applyFont="1" applyFill="1" applyBorder="1" applyAlignment="1">
      <alignment vertical="top" wrapText="1" readingOrder="1"/>
    </xf>
    <xf numFmtId="0" fontId="2" fillId="6" borderId="3" xfId="0" applyFont="1" applyFill="1" applyBorder="1" applyAlignment="1">
      <alignment vertical="top" wrapText="1" readingOrder="1"/>
    </xf>
    <xf numFmtId="0" fontId="1" fillId="6" borderId="4" xfId="0" applyFont="1" applyFill="1" applyBorder="1" applyAlignment="1">
      <alignment vertical="top" wrapText="1"/>
    </xf>
    <xf numFmtId="0" fontId="1" fillId="6" borderId="19" xfId="0" applyFont="1" applyFill="1" applyBorder="1" applyAlignment="1">
      <alignment vertical="top" wrapText="1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696969"/>
      <rgbColor rgb="00DCDCDC"/>
      <rgbColor rgb="00F5F5F5"/>
      <rgbColor rgb="00FF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a.nif.no/Mvc5/Org/Index/22523" TargetMode="External"/><Relationship Id="rId21" Type="http://schemas.openxmlformats.org/officeDocument/2006/relationships/hyperlink" Target="https://sa.nif.no/Mvc5/Org/Index/742458" TargetMode="External"/><Relationship Id="rId42" Type="http://schemas.openxmlformats.org/officeDocument/2006/relationships/hyperlink" Target="https://sa.nif.no/Mvc5/Org/Index/739045" TargetMode="External"/><Relationship Id="rId47" Type="http://schemas.openxmlformats.org/officeDocument/2006/relationships/hyperlink" Target="https://sa.nif.no/Mvc5/Org/Index/202248" TargetMode="External"/><Relationship Id="rId63" Type="http://schemas.openxmlformats.org/officeDocument/2006/relationships/hyperlink" Target="https://sa.nif.no/Mvc5/Org/Index/22510" TargetMode="External"/><Relationship Id="rId68" Type="http://schemas.openxmlformats.org/officeDocument/2006/relationships/hyperlink" Target="https://sa.nif.no/Mvc5/Org/Index/22562" TargetMode="External"/><Relationship Id="rId84" Type="http://schemas.openxmlformats.org/officeDocument/2006/relationships/hyperlink" Target="https://sa.nif.no/Mvc5/Org/Index/22552" TargetMode="External"/><Relationship Id="rId89" Type="http://schemas.openxmlformats.org/officeDocument/2006/relationships/hyperlink" Target="https://sa.nif.no/Mvc5/Org/Index/22494" TargetMode="External"/><Relationship Id="rId16" Type="http://schemas.openxmlformats.org/officeDocument/2006/relationships/hyperlink" Target="https://sa.nif.no/Mvc5/Org/Index/22798" TargetMode="External"/><Relationship Id="rId11" Type="http://schemas.openxmlformats.org/officeDocument/2006/relationships/hyperlink" Target="https://sa.nif.no/Mvc5/Org/Index/23154" TargetMode="External"/><Relationship Id="rId32" Type="http://schemas.openxmlformats.org/officeDocument/2006/relationships/hyperlink" Target="https://sa.nif.no/Mvc5/Org/Index/22531" TargetMode="External"/><Relationship Id="rId37" Type="http://schemas.openxmlformats.org/officeDocument/2006/relationships/hyperlink" Target="https://sa.nif.no/Mvc5/Org/Index/22518" TargetMode="External"/><Relationship Id="rId53" Type="http://schemas.openxmlformats.org/officeDocument/2006/relationships/hyperlink" Target="https://sa.nif.no/Mvc5/Org/Index/22489" TargetMode="External"/><Relationship Id="rId58" Type="http://schemas.openxmlformats.org/officeDocument/2006/relationships/hyperlink" Target="https://sa.nif.no/Mvc5/Org/Index/22508" TargetMode="External"/><Relationship Id="rId74" Type="http://schemas.openxmlformats.org/officeDocument/2006/relationships/hyperlink" Target="https://sa.nif.no/Mvc5/Org/Index/906352" TargetMode="External"/><Relationship Id="rId79" Type="http://schemas.openxmlformats.org/officeDocument/2006/relationships/hyperlink" Target="https://sa.nif.no/Mvc5/Org/Index/22561" TargetMode="External"/><Relationship Id="rId5" Type="http://schemas.openxmlformats.org/officeDocument/2006/relationships/hyperlink" Target="https://sa.nif.no/Mvc5/Org/Index/23159" TargetMode="External"/><Relationship Id="rId90" Type="http://schemas.openxmlformats.org/officeDocument/2006/relationships/hyperlink" Target="https://sa.nif.no/Mvc5/Org/Index/22570" TargetMode="External"/><Relationship Id="rId95" Type="http://schemas.openxmlformats.org/officeDocument/2006/relationships/hyperlink" Target="https://sa.nif.no/Mvc5/Org/Index/157155" TargetMode="External"/><Relationship Id="rId22" Type="http://schemas.openxmlformats.org/officeDocument/2006/relationships/hyperlink" Target="https://sa.nif.no/Mvc5/Org/Index/22527" TargetMode="External"/><Relationship Id="rId27" Type="http://schemas.openxmlformats.org/officeDocument/2006/relationships/hyperlink" Target="https://sa.nif.no/Mvc5/Org/Index/23152" TargetMode="External"/><Relationship Id="rId43" Type="http://schemas.openxmlformats.org/officeDocument/2006/relationships/hyperlink" Target="https://sa.nif.no/Mvc5/Org/Index/680621" TargetMode="External"/><Relationship Id="rId48" Type="http://schemas.openxmlformats.org/officeDocument/2006/relationships/hyperlink" Target="https://sa.nif.no/Mvc5/Org/Index/22789" TargetMode="External"/><Relationship Id="rId64" Type="http://schemas.openxmlformats.org/officeDocument/2006/relationships/hyperlink" Target="https://sa.nif.no/Mvc5/Org/Index/872115" TargetMode="External"/><Relationship Id="rId69" Type="http://schemas.openxmlformats.org/officeDocument/2006/relationships/hyperlink" Target="https://sa.nif.no/Mvc5/Org/Index/22501" TargetMode="External"/><Relationship Id="rId80" Type="http://schemas.openxmlformats.org/officeDocument/2006/relationships/hyperlink" Target="https://sa.nif.no/Mvc5/Org/Index/22565" TargetMode="External"/><Relationship Id="rId85" Type="http://schemas.openxmlformats.org/officeDocument/2006/relationships/hyperlink" Target="https://sa.nif.no/Mvc5/Org/Index/22541" TargetMode="External"/><Relationship Id="rId3" Type="http://schemas.openxmlformats.org/officeDocument/2006/relationships/hyperlink" Target="https://sa.nif.no/Mvc5/Org/Index/679710" TargetMode="External"/><Relationship Id="rId12" Type="http://schemas.openxmlformats.org/officeDocument/2006/relationships/hyperlink" Target="https://sa.nif.no/Mvc5/Org/Index/533910" TargetMode="External"/><Relationship Id="rId17" Type="http://schemas.openxmlformats.org/officeDocument/2006/relationships/hyperlink" Target="https://sa.nif.no/Mvc5/Org/Index/924378" TargetMode="External"/><Relationship Id="rId25" Type="http://schemas.openxmlformats.org/officeDocument/2006/relationships/hyperlink" Target="https://sa.nif.no/Mvc5/Org/Index/22806" TargetMode="External"/><Relationship Id="rId33" Type="http://schemas.openxmlformats.org/officeDocument/2006/relationships/hyperlink" Target="https://sa.nif.no/Mvc5/Org/Index/22519" TargetMode="External"/><Relationship Id="rId38" Type="http://schemas.openxmlformats.org/officeDocument/2006/relationships/hyperlink" Target="https://sa.nif.no/Mvc5/Org/Index/683104" TargetMode="External"/><Relationship Id="rId46" Type="http://schemas.openxmlformats.org/officeDocument/2006/relationships/hyperlink" Target="https://sa.nif.no/Mvc5/Org/Index/932991" TargetMode="External"/><Relationship Id="rId59" Type="http://schemas.openxmlformats.org/officeDocument/2006/relationships/hyperlink" Target="https://sa.nif.no/Mvc5/Org/Index/136603" TargetMode="External"/><Relationship Id="rId67" Type="http://schemas.openxmlformats.org/officeDocument/2006/relationships/hyperlink" Target="https://sa.nif.no/Mvc5/Org/Index/22503" TargetMode="External"/><Relationship Id="rId20" Type="http://schemas.openxmlformats.org/officeDocument/2006/relationships/hyperlink" Target="https://sa.nif.no/Mvc5/Org/Index/22528" TargetMode="External"/><Relationship Id="rId41" Type="http://schemas.openxmlformats.org/officeDocument/2006/relationships/hyperlink" Target="https://sa.nif.no/Mvc5/Org/Index/876550" TargetMode="External"/><Relationship Id="rId54" Type="http://schemas.openxmlformats.org/officeDocument/2006/relationships/hyperlink" Target="https://sa.nif.no/Mvc5/Org/Index/22487" TargetMode="External"/><Relationship Id="rId62" Type="http://schemas.openxmlformats.org/officeDocument/2006/relationships/hyperlink" Target="https://sa.nif.no/Mvc5/Org/Index/876256" TargetMode="External"/><Relationship Id="rId70" Type="http://schemas.openxmlformats.org/officeDocument/2006/relationships/hyperlink" Target="https://sa.nif.no/Mvc5/Org/Index/924783" TargetMode="External"/><Relationship Id="rId75" Type="http://schemas.openxmlformats.org/officeDocument/2006/relationships/hyperlink" Target="https://sa.nif.no/Mvc5/Org/Index/556262" TargetMode="External"/><Relationship Id="rId83" Type="http://schemas.openxmlformats.org/officeDocument/2006/relationships/hyperlink" Target="https://sa.nif.no/Mvc5/Org/Index/113572" TargetMode="External"/><Relationship Id="rId88" Type="http://schemas.openxmlformats.org/officeDocument/2006/relationships/hyperlink" Target="https://sa.nif.no/Mvc5/Org/Index/946053" TargetMode="External"/><Relationship Id="rId91" Type="http://schemas.openxmlformats.org/officeDocument/2006/relationships/hyperlink" Target="https://sa.nif.no/Mvc5/Org/Index/22492" TargetMode="External"/><Relationship Id="rId96" Type="http://schemas.openxmlformats.org/officeDocument/2006/relationships/hyperlink" Target="https://sa.nif.no/Mvc5/Org/Index/23150" TargetMode="External"/><Relationship Id="rId1" Type="http://schemas.openxmlformats.org/officeDocument/2006/relationships/hyperlink" Target="https://sa.nif.no/Mvc5/Org/Index/22795" TargetMode="External"/><Relationship Id="rId6" Type="http://schemas.openxmlformats.org/officeDocument/2006/relationships/hyperlink" Target="https://sa.nif.no/Mvc5/Org/Index/23158" TargetMode="External"/><Relationship Id="rId15" Type="http://schemas.openxmlformats.org/officeDocument/2006/relationships/hyperlink" Target="https://sa.nif.no/Mvc5/Org/Index/23153" TargetMode="External"/><Relationship Id="rId23" Type="http://schemas.openxmlformats.org/officeDocument/2006/relationships/hyperlink" Target="https://sa.nif.no/Mvc5/Org/Index/22486" TargetMode="External"/><Relationship Id="rId28" Type="http://schemas.openxmlformats.org/officeDocument/2006/relationships/hyperlink" Target="https://sa.nif.no/Mvc5/Org/Index/22794" TargetMode="External"/><Relationship Id="rId36" Type="http://schemas.openxmlformats.org/officeDocument/2006/relationships/hyperlink" Target="https://sa.nif.no/Mvc5/Org/Index/22554" TargetMode="External"/><Relationship Id="rId49" Type="http://schemas.openxmlformats.org/officeDocument/2006/relationships/hyperlink" Target="https://sa.nif.no/Mvc5/Org/Index/22512" TargetMode="External"/><Relationship Id="rId57" Type="http://schemas.openxmlformats.org/officeDocument/2006/relationships/hyperlink" Target="https://sa.nif.no/Mvc5/Org/Index/131263" TargetMode="External"/><Relationship Id="rId10" Type="http://schemas.openxmlformats.org/officeDocument/2006/relationships/hyperlink" Target="https://sa.nif.no/Mvc5/Org/Index/963787" TargetMode="External"/><Relationship Id="rId31" Type="http://schemas.openxmlformats.org/officeDocument/2006/relationships/hyperlink" Target="https://sa.nif.no/Mvc5/Org/Index/22522" TargetMode="External"/><Relationship Id="rId44" Type="http://schemas.openxmlformats.org/officeDocument/2006/relationships/hyperlink" Target="https://sa.nif.no/Mvc5/Org/Index/909951" TargetMode="External"/><Relationship Id="rId52" Type="http://schemas.openxmlformats.org/officeDocument/2006/relationships/hyperlink" Target="https://sa.nif.no/Mvc5/Org/Index/22513" TargetMode="External"/><Relationship Id="rId60" Type="http://schemas.openxmlformats.org/officeDocument/2006/relationships/hyperlink" Target="https://sa.nif.no/Mvc5/Org/Index/22507" TargetMode="External"/><Relationship Id="rId65" Type="http://schemas.openxmlformats.org/officeDocument/2006/relationships/hyperlink" Target="https://sa.nif.no/Mvc5/Org/Index/22504" TargetMode="External"/><Relationship Id="rId73" Type="http://schemas.openxmlformats.org/officeDocument/2006/relationships/hyperlink" Target="https://sa.nif.no/Mvc5/Org/Index/22511" TargetMode="External"/><Relationship Id="rId78" Type="http://schemas.openxmlformats.org/officeDocument/2006/relationships/hyperlink" Target="https://sa.nif.no/Mvc5/Org/Index/781091" TargetMode="External"/><Relationship Id="rId81" Type="http://schemas.openxmlformats.org/officeDocument/2006/relationships/hyperlink" Target="https://sa.nif.no/Mvc5/Org/Index/22499" TargetMode="External"/><Relationship Id="rId86" Type="http://schemas.openxmlformats.org/officeDocument/2006/relationships/hyperlink" Target="https://sa.nif.no/Mvc5/Org/Index/851572" TargetMode="External"/><Relationship Id="rId94" Type="http://schemas.openxmlformats.org/officeDocument/2006/relationships/hyperlink" Target="https://sa.nif.no/Mvc5/Org/Index/22490" TargetMode="External"/><Relationship Id="rId99" Type="http://schemas.openxmlformats.org/officeDocument/2006/relationships/hyperlink" Target="https://sa.nif.no/Mvc5/Org/Index/484673" TargetMode="External"/><Relationship Id="rId4" Type="http://schemas.openxmlformats.org/officeDocument/2006/relationships/hyperlink" Target="https://sa.nif.no/Mvc5/Org/Index/22799" TargetMode="External"/><Relationship Id="rId9" Type="http://schemas.openxmlformats.org/officeDocument/2006/relationships/hyperlink" Target="https://sa.nif.no/Mvc5/Org/Index/741179" TargetMode="External"/><Relationship Id="rId13" Type="http://schemas.openxmlformats.org/officeDocument/2006/relationships/hyperlink" Target="https://sa.nif.no/Mvc5/Org/Index/451501" TargetMode="External"/><Relationship Id="rId18" Type="http://schemas.openxmlformats.org/officeDocument/2006/relationships/hyperlink" Target="https://sa.nif.no/Mvc5/Org/Index/22797" TargetMode="External"/><Relationship Id="rId39" Type="http://schemas.openxmlformats.org/officeDocument/2006/relationships/hyperlink" Target="https://sa.nif.no/Mvc5/Org/Index/578542" TargetMode="External"/><Relationship Id="rId34" Type="http://schemas.openxmlformats.org/officeDocument/2006/relationships/hyperlink" Target="https://sa.nif.no/Mvc5/Org/Index/22788" TargetMode="External"/><Relationship Id="rId50" Type="http://schemas.openxmlformats.org/officeDocument/2006/relationships/hyperlink" Target="https://sa.nif.no/Mvc5/Org/Index/22515" TargetMode="External"/><Relationship Id="rId55" Type="http://schemas.openxmlformats.org/officeDocument/2006/relationships/hyperlink" Target="https://sa.nif.no/Mvc5/Org/Index/718348" TargetMode="External"/><Relationship Id="rId76" Type="http://schemas.openxmlformats.org/officeDocument/2006/relationships/hyperlink" Target="https://sa.nif.no/Mvc5/Org/Index/457244" TargetMode="External"/><Relationship Id="rId97" Type="http://schemas.openxmlformats.org/officeDocument/2006/relationships/hyperlink" Target="https://sa.nif.no/Mvc5/Org/Index/22569" TargetMode="External"/><Relationship Id="rId7" Type="http://schemas.openxmlformats.org/officeDocument/2006/relationships/hyperlink" Target="https://sa.nif.no/Mvc5/Org/Index/23161" TargetMode="External"/><Relationship Id="rId71" Type="http://schemas.openxmlformats.org/officeDocument/2006/relationships/hyperlink" Target="https://sa.nif.no/Mvc5/Org/Index/732423" TargetMode="External"/><Relationship Id="rId92" Type="http://schemas.openxmlformats.org/officeDocument/2006/relationships/hyperlink" Target="https://sa.nif.no/Mvc5/Org/Index/22560" TargetMode="External"/><Relationship Id="rId2" Type="http://schemas.openxmlformats.org/officeDocument/2006/relationships/hyperlink" Target="https://sa.nif.no/Mvc5/Org/Index/22534" TargetMode="External"/><Relationship Id="rId29" Type="http://schemas.openxmlformats.org/officeDocument/2006/relationships/hyperlink" Target="https://sa.nif.no/Mvc5/Org/Index/22793" TargetMode="External"/><Relationship Id="rId24" Type="http://schemas.openxmlformats.org/officeDocument/2006/relationships/hyperlink" Target="https://sa.nif.no/Mvc5/Org/Index/470153" TargetMode="External"/><Relationship Id="rId40" Type="http://schemas.openxmlformats.org/officeDocument/2006/relationships/hyperlink" Target="https://sa.nif.no/Mvc5/Org/Index/22533" TargetMode="External"/><Relationship Id="rId45" Type="http://schemas.openxmlformats.org/officeDocument/2006/relationships/hyperlink" Target="https://sa.nif.no/Mvc5/Org/Index/845733" TargetMode="External"/><Relationship Id="rId66" Type="http://schemas.openxmlformats.org/officeDocument/2006/relationships/hyperlink" Target="https://sa.nif.no/Mvc5/Org/Index/22502" TargetMode="External"/><Relationship Id="rId87" Type="http://schemas.openxmlformats.org/officeDocument/2006/relationships/hyperlink" Target="https://sa.nif.no/Mvc5/Org/Index/881367" TargetMode="External"/><Relationship Id="rId61" Type="http://schemas.openxmlformats.org/officeDocument/2006/relationships/hyperlink" Target="https://sa.nif.no/Mvc5/Org/Index/22506" TargetMode="External"/><Relationship Id="rId82" Type="http://schemas.openxmlformats.org/officeDocument/2006/relationships/hyperlink" Target="https://sa.nif.no/Mvc5/Org/Index/22568" TargetMode="External"/><Relationship Id="rId19" Type="http://schemas.openxmlformats.org/officeDocument/2006/relationships/hyperlink" Target="https://sa.nif.no/Mvc5/Org/Index/22529" TargetMode="External"/><Relationship Id="rId14" Type="http://schemas.openxmlformats.org/officeDocument/2006/relationships/hyperlink" Target="https://sa.nif.no/Mvc5/Org/Index/22530" TargetMode="External"/><Relationship Id="rId30" Type="http://schemas.openxmlformats.org/officeDocument/2006/relationships/hyperlink" Target="https://sa.nif.no/Mvc5/Org/Index/207415" TargetMode="External"/><Relationship Id="rId35" Type="http://schemas.openxmlformats.org/officeDocument/2006/relationships/hyperlink" Target="https://sa.nif.no/Mvc5/Org/Index/577668" TargetMode="External"/><Relationship Id="rId56" Type="http://schemas.openxmlformats.org/officeDocument/2006/relationships/hyperlink" Target="https://sa.nif.no/Mvc5/Org/Index/22509" TargetMode="External"/><Relationship Id="rId77" Type="http://schemas.openxmlformats.org/officeDocument/2006/relationships/hyperlink" Target="https://sa.nif.no/Mvc5/Org/Index/496298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sa.nif.no/Mvc5/Org/Index/23163" TargetMode="External"/><Relationship Id="rId51" Type="http://schemas.openxmlformats.org/officeDocument/2006/relationships/hyperlink" Target="https://sa.nif.no/Mvc5/Org/Index/22514" TargetMode="External"/><Relationship Id="rId72" Type="http://schemas.openxmlformats.org/officeDocument/2006/relationships/hyperlink" Target="https://sa.nif.no/Mvc5/Org/Index/840242" TargetMode="External"/><Relationship Id="rId93" Type="http://schemas.openxmlformats.org/officeDocument/2006/relationships/hyperlink" Target="https://sa.nif.no/Mvc5/Org/Index/461603" TargetMode="External"/><Relationship Id="rId98" Type="http://schemas.openxmlformats.org/officeDocument/2006/relationships/hyperlink" Target="https://sa.nif.no/Mvc5/Org/Index/2253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CK144"/>
  <sheetViews>
    <sheetView showGridLines="0" tabSelected="1" zoomScaleNormal="100" workbookViewId="0">
      <pane ySplit="1" topLeftCell="A2" activePane="bottomLeft" state="frozen"/>
      <selection pane="bottomLeft" activeCell="E13" sqref="E13"/>
    </sheetView>
  </sheetViews>
  <sheetFormatPr baseColWidth="10" defaultColWidth="11.453125" defaultRowHeight="14.5" customHeight="1" zeroHeight="1" outlineLevelRow="1" x14ac:dyDescent="0.35"/>
  <cols>
    <col min="1" max="1" width="4.1796875" customWidth="1"/>
    <col min="2" max="2" width="12.81640625" hidden="1" customWidth="1"/>
    <col min="3" max="3" width="38.7265625" customWidth="1"/>
    <col min="4" max="4" width="15.1796875" customWidth="1"/>
    <col min="5" max="5" width="8.1796875" customWidth="1"/>
    <col min="6" max="6" width="8.1796875" style="5" customWidth="1"/>
    <col min="7" max="7" width="8.1796875" hidden="1" customWidth="1"/>
    <col min="8" max="8" width="7.1796875" hidden="1" customWidth="1"/>
    <col min="9" max="9" width="0.26953125" hidden="1" customWidth="1"/>
    <col min="10" max="10" width="8.1796875" style="5" hidden="1" customWidth="1"/>
    <col min="11" max="11" width="14.453125" customWidth="1"/>
    <col min="12" max="12" width="11.453125" style="23" customWidth="1"/>
    <col min="13" max="13" width="22.54296875" style="23" hidden="1" customWidth="1"/>
    <col min="14" max="14" width="13.81640625" style="20" bestFit="1" customWidth="1"/>
    <col min="15" max="15" width="12.7265625" customWidth="1"/>
    <col min="16" max="16" width="24.54296875" bestFit="1" customWidth="1"/>
    <col min="17" max="17" width="16.7265625" customWidth="1"/>
    <col min="18" max="18" width="35.7265625" bestFit="1" customWidth="1"/>
  </cols>
  <sheetData>
    <row r="1" spans="1:21" hidden="1" x14ac:dyDescent="0.35">
      <c r="A1" s="1"/>
      <c r="B1" s="2"/>
      <c r="C1" s="2"/>
      <c r="D1" s="85" t="s">
        <v>0</v>
      </c>
      <c r="E1" s="85"/>
      <c r="F1" s="86"/>
      <c r="G1" s="85" t="s">
        <v>1</v>
      </c>
      <c r="H1" s="85"/>
      <c r="I1" s="85"/>
      <c r="J1" s="86"/>
      <c r="K1" s="76"/>
      <c r="M1" s="27" t="s">
        <v>2</v>
      </c>
    </row>
    <row r="2" spans="1:21" x14ac:dyDescent="0.35">
      <c r="A2" s="4"/>
      <c r="B2" s="25"/>
      <c r="C2" s="26" t="s">
        <v>3</v>
      </c>
      <c r="D2" s="21"/>
      <c r="E2" s="21"/>
      <c r="F2" s="22"/>
      <c r="G2" s="21"/>
      <c r="H2" s="21"/>
      <c r="I2" s="21"/>
      <c r="J2" s="22"/>
      <c r="K2" s="77"/>
      <c r="M2" s="27"/>
    </row>
    <row r="3" spans="1:21" x14ac:dyDescent="0.35">
      <c r="A3" s="4"/>
      <c r="B3" s="25"/>
      <c r="C3" s="67" t="s">
        <v>4</v>
      </c>
      <c r="D3" s="21"/>
      <c r="E3" s="21"/>
      <c r="F3" s="22"/>
      <c r="G3" s="21"/>
      <c r="H3" s="21"/>
      <c r="I3" s="21"/>
      <c r="J3" s="22"/>
      <c r="K3" s="77"/>
      <c r="M3" s="27"/>
    </row>
    <row r="4" spans="1:21" x14ac:dyDescent="0.35">
      <c r="A4" s="4"/>
      <c r="B4" s="25"/>
      <c r="C4" s="25"/>
      <c r="D4" s="21"/>
      <c r="E4" s="21"/>
      <c r="F4" s="22"/>
      <c r="G4" s="21"/>
      <c r="H4" s="21"/>
      <c r="I4" s="21"/>
      <c r="J4" s="22"/>
      <c r="K4" s="77"/>
      <c r="M4" s="27"/>
    </row>
    <row r="5" spans="1:21" x14ac:dyDescent="0.35">
      <c r="A5" s="4"/>
      <c r="B5" s="25"/>
      <c r="C5" s="25" t="s">
        <v>5</v>
      </c>
      <c r="D5" s="65">
        <v>3394075</v>
      </c>
      <c r="E5" s="21"/>
      <c r="F5" s="22"/>
      <c r="G5" s="21"/>
      <c r="H5" s="21"/>
      <c r="I5" s="21"/>
      <c r="J5" s="22"/>
      <c r="K5" s="77"/>
      <c r="M5" s="27"/>
    </row>
    <row r="6" spans="1:21" ht="15" thickBot="1" x14ac:dyDescent="0.4">
      <c r="A6" s="4"/>
      <c r="B6" s="25"/>
      <c r="C6" s="25"/>
      <c r="D6" s="35"/>
      <c r="E6" s="21"/>
      <c r="F6" s="22"/>
      <c r="G6" s="21"/>
      <c r="H6" s="21"/>
      <c r="I6" s="21"/>
      <c r="J6" s="22"/>
      <c r="K6" s="77"/>
      <c r="M6" s="27"/>
    </row>
    <row r="7" spans="1:21" x14ac:dyDescent="0.35">
      <c r="A7" s="4"/>
      <c r="B7" s="25"/>
      <c r="C7" s="32" t="s">
        <v>6</v>
      </c>
      <c r="D7" s="44">
        <v>3</v>
      </c>
      <c r="E7" s="21"/>
      <c r="F7" s="22"/>
      <c r="G7" s="21"/>
      <c r="H7" s="21"/>
      <c r="I7" s="21"/>
      <c r="J7" s="22"/>
      <c r="K7" s="77"/>
      <c r="M7" s="27"/>
    </row>
    <row r="8" spans="1:21" x14ac:dyDescent="0.35">
      <c r="A8" s="4"/>
      <c r="B8" s="25"/>
      <c r="C8" s="33" t="s">
        <v>7</v>
      </c>
      <c r="D8" s="45">
        <v>2</v>
      </c>
      <c r="E8" s="21"/>
      <c r="F8" s="22"/>
      <c r="G8" s="21"/>
      <c r="H8" s="21"/>
      <c r="I8" s="21"/>
      <c r="J8" s="22"/>
      <c r="K8" s="77"/>
      <c r="M8" s="27"/>
    </row>
    <row r="9" spans="1:21" x14ac:dyDescent="0.35">
      <c r="A9" s="4"/>
      <c r="B9" s="25"/>
      <c r="C9" s="33" t="s">
        <v>8</v>
      </c>
      <c r="D9" s="46">
        <v>1</v>
      </c>
      <c r="E9" s="21"/>
      <c r="F9" s="22"/>
      <c r="G9" s="21"/>
      <c r="H9" s="21"/>
      <c r="I9" s="21"/>
      <c r="J9" s="22"/>
      <c r="K9" s="77"/>
      <c r="M9" s="27"/>
    </row>
    <row r="10" spans="1:21" x14ac:dyDescent="0.35">
      <c r="A10" s="4"/>
      <c r="B10" s="25"/>
      <c r="C10" s="34" t="s">
        <v>9</v>
      </c>
      <c r="D10" s="47">
        <v>0</v>
      </c>
      <c r="E10" s="21"/>
      <c r="F10" s="22"/>
      <c r="G10" s="21"/>
      <c r="H10" s="21"/>
      <c r="I10" s="21"/>
      <c r="J10" s="22"/>
      <c r="K10" s="77"/>
      <c r="M10" s="27"/>
    </row>
    <row r="11" spans="1:21" x14ac:dyDescent="0.35">
      <c r="A11" s="4"/>
      <c r="B11" s="25"/>
      <c r="C11" s="25"/>
      <c r="D11" s="36"/>
      <c r="E11" s="21"/>
      <c r="F11" s="22"/>
      <c r="G11" s="21"/>
      <c r="H11" s="21"/>
      <c r="I11" s="21"/>
      <c r="J11" s="22"/>
      <c r="K11" s="77"/>
      <c r="M11" s="27"/>
    </row>
    <row r="12" spans="1:21" x14ac:dyDescent="0.35">
      <c r="A12" s="4"/>
      <c r="B12" s="25"/>
      <c r="C12" s="25"/>
      <c r="D12" s="21"/>
      <c r="E12" s="21"/>
      <c r="F12" s="22"/>
      <c r="G12" s="21"/>
      <c r="H12" s="21"/>
      <c r="I12" s="21"/>
      <c r="J12" s="22"/>
      <c r="K12" s="77"/>
      <c r="M12" s="27"/>
    </row>
    <row r="13" spans="1:21" x14ac:dyDescent="0.35">
      <c r="A13" s="4"/>
      <c r="B13" s="25"/>
      <c r="C13" s="26" t="s">
        <v>5</v>
      </c>
      <c r="D13" s="21"/>
      <c r="E13" s="21"/>
      <c r="F13" s="22"/>
      <c r="G13" s="21"/>
      <c r="H13" s="21"/>
      <c r="I13" s="21"/>
      <c r="J13" s="22"/>
      <c r="K13" s="77"/>
      <c r="L13" s="40" t="s">
        <v>10</v>
      </c>
      <c r="M13" s="41" t="s">
        <v>11</v>
      </c>
      <c r="N13" s="42" t="s">
        <v>12</v>
      </c>
      <c r="O13" s="43" t="s">
        <v>13</v>
      </c>
    </row>
    <row r="14" spans="1:21" x14ac:dyDescent="0.35">
      <c r="A14" s="96"/>
      <c r="B14" s="15"/>
      <c r="C14" s="97">
        <v>3394075</v>
      </c>
      <c r="D14" s="3" t="s">
        <v>14</v>
      </c>
      <c r="E14" s="3" t="s">
        <v>15</v>
      </c>
      <c r="F14" s="6" t="s">
        <v>16</v>
      </c>
      <c r="G14" s="3" t="s">
        <v>14</v>
      </c>
      <c r="H14" s="79" t="s">
        <v>15</v>
      </c>
      <c r="I14" s="80"/>
      <c r="J14" s="6" t="s">
        <v>16</v>
      </c>
      <c r="K14" s="78"/>
      <c r="M14" s="28" t="s">
        <v>17</v>
      </c>
      <c r="O14" s="39"/>
    </row>
    <row r="15" spans="1:21" x14ac:dyDescent="0.35">
      <c r="A15" s="91" t="s">
        <v>18</v>
      </c>
      <c r="B15" s="98" t="s">
        <v>19</v>
      </c>
      <c r="C15" s="98"/>
      <c r="D15" s="51"/>
      <c r="E15" s="51"/>
      <c r="F15" s="52"/>
      <c r="G15" s="51"/>
      <c r="H15" s="81"/>
      <c r="I15" s="82"/>
      <c r="J15" s="52"/>
      <c r="K15" s="51"/>
      <c r="O15" s="39"/>
    </row>
    <row r="16" spans="1:21" ht="18.5" outlineLevel="1" x14ac:dyDescent="0.45">
      <c r="A16" s="92"/>
      <c r="B16" s="75" t="s">
        <v>20</v>
      </c>
      <c r="C16" s="99" t="s">
        <v>21</v>
      </c>
      <c r="D16" s="53">
        <v>45</v>
      </c>
      <c r="E16" s="53">
        <v>13</v>
      </c>
      <c r="F16" s="54">
        <f>SUM(D16:E16)</f>
        <v>58</v>
      </c>
      <c r="G16" s="53"/>
      <c r="H16" s="83"/>
      <c r="I16" s="84"/>
      <c r="J16" s="54"/>
      <c r="K16" s="55">
        <f>SUM(F16)</f>
        <v>58</v>
      </c>
      <c r="L16" s="56">
        <f>$D$7</f>
        <v>3</v>
      </c>
      <c r="M16" s="57">
        <v>65000</v>
      </c>
      <c r="N16" s="58">
        <f>K16*L16</f>
        <v>174</v>
      </c>
      <c r="O16" s="48">
        <f t="shared" ref="O16:O47" si="0">N16/$N$118*$C$14</f>
        <v>22090.560709209247</v>
      </c>
      <c r="Q16" s="70"/>
      <c r="U16" s="15"/>
    </row>
    <row r="17" spans="1:21" ht="18.5" outlineLevel="1" x14ac:dyDescent="0.45">
      <c r="A17" s="92"/>
      <c r="B17" s="75" t="s">
        <v>22</v>
      </c>
      <c r="C17" s="50" t="s">
        <v>23</v>
      </c>
      <c r="D17" s="53">
        <v>1</v>
      </c>
      <c r="E17" s="53">
        <v>15</v>
      </c>
      <c r="F17" s="54">
        <f t="shared" ref="F17:F82" si="1">SUM(D17:E17)</f>
        <v>16</v>
      </c>
      <c r="G17" s="53"/>
      <c r="H17" s="83"/>
      <c r="I17" s="84"/>
      <c r="J17" s="54"/>
      <c r="K17" s="55">
        <f t="shared" ref="K17:K82" si="2">SUM(F17)</f>
        <v>16</v>
      </c>
      <c r="L17" s="56">
        <f>$D$7</f>
        <v>3</v>
      </c>
      <c r="M17" s="57">
        <v>55000</v>
      </c>
      <c r="N17" s="58">
        <f>K17*L17</f>
        <v>48</v>
      </c>
      <c r="O17" s="48">
        <f>N17/$N$118*$C$14</f>
        <v>6093.9477818508267</v>
      </c>
      <c r="Q17" s="70"/>
    </row>
    <row r="18" spans="1:21" outlineLevel="1" x14ac:dyDescent="0.35">
      <c r="A18" s="92"/>
      <c r="B18" s="75" t="s">
        <v>24</v>
      </c>
      <c r="C18" s="50" t="s">
        <v>25</v>
      </c>
      <c r="D18" s="53">
        <v>67</v>
      </c>
      <c r="E18" s="53">
        <v>68</v>
      </c>
      <c r="F18" s="54">
        <f t="shared" si="1"/>
        <v>135</v>
      </c>
      <c r="G18" s="53"/>
      <c r="H18" s="83"/>
      <c r="I18" s="84"/>
      <c r="J18" s="54"/>
      <c r="K18" s="55">
        <f t="shared" si="2"/>
        <v>135</v>
      </c>
      <c r="L18" s="56">
        <f t="shared" ref="L18:L82" si="3">$D$7</f>
        <v>3</v>
      </c>
      <c r="M18" s="57">
        <v>75000</v>
      </c>
      <c r="N18" s="58">
        <f t="shared" ref="N18:N82" si="4">K18*L18</f>
        <v>405</v>
      </c>
      <c r="O18" s="48">
        <f>N18/$N$118*$C$14</f>
        <v>51417.684409366346</v>
      </c>
      <c r="S18" s="68"/>
    </row>
    <row r="19" spans="1:21" outlineLevel="1" x14ac:dyDescent="0.35">
      <c r="A19" s="92"/>
      <c r="B19" s="75" t="s">
        <v>26</v>
      </c>
      <c r="C19" s="50" t="s">
        <v>27</v>
      </c>
      <c r="D19" s="53">
        <v>13</v>
      </c>
      <c r="E19" s="53">
        <v>21</v>
      </c>
      <c r="F19" s="54">
        <f t="shared" si="1"/>
        <v>34</v>
      </c>
      <c r="G19" s="53"/>
      <c r="H19" s="83"/>
      <c r="I19" s="84"/>
      <c r="J19" s="54"/>
      <c r="K19" s="55">
        <f t="shared" si="2"/>
        <v>34</v>
      </c>
      <c r="L19" s="56">
        <v>0</v>
      </c>
      <c r="M19" s="57">
        <v>30000</v>
      </c>
      <c r="N19" s="58">
        <f t="shared" si="4"/>
        <v>0</v>
      </c>
      <c r="O19" s="48">
        <f t="shared" si="0"/>
        <v>0</v>
      </c>
      <c r="S19" s="68"/>
    </row>
    <row r="20" spans="1:21" hidden="1" outlineLevel="1" x14ac:dyDescent="0.35">
      <c r="A20" s="92"/>
      <c r="B20" s="75"/>
      <c r="C20" s="50" t="s">
        <v>28</v>
      </c>
      <c r="D20" s="53">
        <v>0</v>
      </c>
      <c r="E20" s="53">
        <v>8</v>
      </c>
      <c r="F20" s="54">
        <f t="shared" si="1"/>
        <v>8</v>
      </c>
      <c r="G20" s="53"/>
      <c r="H20" s="53"/>
      <c r="I20" s="69"/>
      <c r="J20" s="54"/>
      <c r="K20" s="55">
        <f t="shared" si="2"/>
        <v>8</v>
      </c>
      <c r="L20" s="56">
        <v>1</v>
      </c>
      <c r="M20" s="57"/>
      <c r="N20" s="58">
        <f>K20*L20</f>
        <v>8</v>
      </c>
      <c r="O20" s="48">
        <f t="shared" si="0"/>
        <v>1015.6579636418044</v>
      </c>
      <c r="P20" s="11" t="s">
        <v>29</v>
      </c>
      <c r="S20" s="68"/>
    </row>
    <row r="21" spans="1:21" outlineLevel="1" x14ac:dyDescent="0.35">
      <c r="A21" s="92"/>
      <c r="B21" s="75"/>
      <c r="C21" s="100" t="s">
        <v>30</v>
      </c>
      <c r="D21" s="53">
        <v>5</v>
      </c>
      <c r="E21" s="53">
        <v>8</v>
      </c>
      <c r="F21" s="54">
        <f t="shared" si="1"/>
        <v>13</v>
      </c>
      <c r="G21" s="53"/>
      <c r="H21" s="53"/>
      <c r="I21" s="69"/>
      <c r="J21" s="54"/>
      <c r="K21" s="55">
        <f t="shared" si="2"/>
        <v>13</v>
      </c>
      <c r="L21" s="56">
        <v>0</v>
      </c>
      <c r="M21" s="57"/>
      <c r="N21" s="58">
        <f>K21*L21</f>
        <v>0</v>
      </c>
      <c r="O21" s="48">
        <f t="shared" si="0"/>
        <v>0</v>
      </c>
      <c r="Q21" s="71"/>
      <c r="R21" s="7"/>
      <c r="S21" s="68"/>
    </row>
    <row r="22" spans="1:21" outlineLevel="1" x14ac:dyDescent="0.35">
      <c r="A22" s="92"/>
      <c r="B22" s="75" t="s">
        <v>31</v>
      </c>
      <c r="C22" s="50" t="s">
        <v>32</v>
      </c>
      <c r="D22" s="53">
        <v>2</v>
      </c>
      <c r="E22" s="53">
        <v>82</v>
      </c>
      <c r="F22" s="54">
        <f t="shared" si="1"/>
        <v>84</v>
      </c>
      <c r="G22" s="53"/>
      <c r="H22" s="83"/>
      <c r="I22" s="84"/>
      <c r="J22" s="54"/>
      <c r="K22" s="55">
        <f t="shared" si="2"/>
        <v>84</v>
      </c>
      <c r="L22" s="56">
        <v>3</v>
      </c>
      <c r="M22" s="57">
        <v>65000</v>
      </c>
      <c r="N22" s="58">
        <f>K22*L22</f>
        <v>252</v>
      </c>
      <c r="O22" s="48">
        <f t="shared" si="0"/>
        <v>31993.225854716839</v>
      </c>
      <c r="Q22" s="72"/>
      <c r="R22" s="7"/>
      <c r="S22" s="68"/>
      <c r="U22" s="15"/>
    </row>
    <row r="23" spans="1:21" outlineLevel="1" x14ac:dyDescent="0.35">
      <c r="A23" s="92"/>
      <c r="B23" s="75" t="s">
        <v>33</v>
      </c>
      <c r="C23" s="50" t="s">
        <v>34</v>
      </c>
      <c r="D23" s="53">
        <v>48</v>
      </c>
      <c r="E23" s="53">
        <v>155</v>
      </c>
      <c r="F23" s="54">
        <f t="shared" si="1"/>
        <v>203</v>
      </c>
      <c r="G23" s="53"/>
      <c r="H23" s="83"/>
      <c r="I23" s="84"/>
      <c r="J23" s="54"/>
      <c r="K23" s="55">
        <f t="shared" si="2"/>
        <v>203</v>
      </c>
      <c r="L23" s="56">
        <f t="shared" si="3"/>
        <v>3</v>
      </c>
      <c r="M23" s="57">
        <v>75000</v>
      </c>
      <c r="N23" s="58">
        <f t="shared" si="4"/>
        <v>609</v>
      </c>
      <c r="O23" s="48">
        <f t="shared" si="0"/>
        <v>77316.962482232368</v>
      </c>
      <c r="Q23" s="73"/>
      <c r="R23" s="74"/>
      <c r="S23" s="68"/>
    </row>
    <row r="24" spans="1:21" outlineLevel="1" x14ac:dyDescent="0.35">
      <c r="A24" s="92"/>
      <c r="B24" s="75" t="s">
        <v>35</v>
      </c>
      <c r="C24" s="50" t="s">
        <v>36</v>
      </c>
      <c r="D24" s="53">
        <v>81</v>
      </c>
      <c r="E24" s="53">
        <v>277</v>
      </c>
      <c r="F24" s="54">
        <f t="shared" si="1"/>
        <v>358</v>
      </c>
      <c r="G24" s="53"/>
      <c r="H24" s="83"/>
      <c r="I24" s="84"/>
      <c r="J24" s="54"/>
      <c r="K24" s="55">
        <f t="shared" si="2"/>
        <v>358</v>
      </c>
      <c r="L24" s="56">
        <v>2</v>
      </c>
      <c r="M24" s="57">
        <v>85000</v>
      </c>
      <c r="N24" s="58">
        <f t="shared" si="4"/>
        <v>716</v>
      </c>
      <c r="O24" s="48">
        <f t="shared" si="0"/>
        <v>90901.387745941494</v>
      </c>
      <c r="S24" s="68"/>
    </row>
    <row r="25" spans="1:21" outlineLevel="1" x14ac:dyDescent="0.35">
      <c r="A25" s="92"/>
      <c r="B25" s="75" t="s">
        <v>37</v>
      </c>
      <c r="C25" s="50" t="s">
        <v>38</v>
      </c>
      <c r="D25" s="53">
        <v>5</v>
      </c>
      <c r="E25" s="53">
        <v>8</v>
      </c>
      <c r="F25" s="54">
        <f t="shared" si="1"/>
        <v>13</v>
      </c>
      <c r="G25" s="53"/>
      <c r="H25" s="83"/>
      <c r="I25" s="84"/>
      <c r="J25" s="54"/>
      <c r="K25" s="55">
        <f t="shared" si="2"/>
        <v>13</v>
      </c>
      <c r="L25" s="56">
        <v>0</v>
      </c>
      <c r="M25" s="57">
        <v>55000</v>
      </c>
      <c r="N25" s="58">
        <f>K25*L25</f>
        <v>0</v>
      </c>
      <c r="O25" s="48">
        <f t="shared" si="0"/>
        <v>0</v>
      </c>
      <c r="S25" s="68"/>
    </row>
    <row r="26" spans="1:21" outlineLevel="1" x14ac:dyDescent="0.35">
      <c r="A26" s="92"/>
      <c r="B26" s="75" t="s">
        <v>39</v>
      </c>
      <c r="C26" s="50" t="s">
        <v>40</v>
      </c>
      <c r="D26" s="53">
        <v>2</v>
      </c>
      <c r="E26" s="53">
        <v>14</v>
      </c>
      <c r="F26" s="54">
        <f t="shared" si="1"/>
        <v>16</v>
      </c>
      <c r="G26" s="53"/>
      <c r="H26" s="83"/>
      <c r="I26" s="84"/>
      <c r="J26" s="54"/>
      <c r="K26" s="55">
        <f t="shared" si="2"/>
        <v>16</v>
      </c>
      <c r="L26" s="56">
        <f t="shared" si="3"/>
        <v>3</v>
      </c>
      <c r="M26" s="57">
        <v>55000</v>
      </c>
      <c r="N26" s="58">
        <f>K26*L26</f>
        <v>48</v>
      </c>
      <c r="O26" s="48">
        <f t="shared" si="0"/>
        <v>6093.9477818508267</v>
      </c>
      <c r="S26" s="68"/>
    </row>
    <row r="27" spans="1:21" outlineLevel="1" x14ac:dyDescent="0.35">
      <c r="A27" s="92"/>
      <c r="B27" s="75" t="s">
        <v>41</v>
      </c>
      <c r="C27" s="50" t="s">
        <v>42</v>
      </c>
      <c r="D27" s="53">
        <v>16</v>
      </c>
      <c r="E27" s="53">
        <v>25</v>
      </c>
      <c r="F27" s="54">
        <f t="shared" si="1"/>
        <v>41</v>
      </c>
      <c r="G27" s="53"/>
      <c r="H27" s="83"/>
      <c r="I27" s="84"/>
      <c r="J27" s="54"/>
      <c r="K27" s="55">
        <f t="shared" si="2"/>
        <v>41</v>
      </c>
      <c r="L27" s="56">
        <f t="shared" si="3"/>
        <v>3</v>
      </c>
      <c r="M27" s="57">
        <v>65000</v>
      </c>
      <c r="N27" s="58">
        <f t="shared" si="4"/>
        <v>123</v>
      </c>
      <c r="O27" s="48">
        <f t="shared" si="0"/>
        <v>15615.741190992743</v>
      </c>
      <c r="S27" s="68"/>
    </row>
    <row r="28" spans="1:21" outlineLevel="1" x14ac:dyDescent="0.35">
      <c r="A28" s="92"/>
      <c r="B28" s="75" t="s">
        <v>43</v>
      </c>
      <c r="C28" s="50" t="s">
        <v>44</v>
      </c>
      <c r="D28" s="53">
        <v>21</v>
      </c>
      <c r="E28" s="53">
        <v>11</v>
      </c>
      <c r="F28" s="54">
        <f t="shared" si="1"/>
        <v>32</v>
      </c>
      <c r="G28" s="53"/>
      <c r="H28" s="83"/>
      <c r="I28" s="84"/>
      <c r="J28" s="54"/>
      <c r="K28" s="55">
        <f t="shared" si="2"/>
        <v>32</v>
      </c>
      <c r="L28" s="56">
        <v>0</v>
      </c>
      <c r="M28" s="57">
        <v>30000</v>
      </c>
      <c r="N28" s="58">
        <f>K28*L28</f>
        <v>0</v>
      </c>
      <c r="O28" s="48">
        <f t="shared" si="0"/>
        <v>0</v>
      </c>
      <c r="S28" s="68"/>
    </row>
    <row r="29" spans="1:21" outlineLevel="1" x14ac:dyDescent="0.35">
      <c r="A29" s="92"/>
      <c r="B29" s="75" t="s">
        <v>45</v>
      </c>
      <c r="C29" s="50" t="s">
        <v>46</v>
      </c>
      <c r="D29" s="53">
        <v>7</v>
      </c>
      <c r="E29" s="53">
        <v>7</v>
      </c>
      <c r="F29" s="54">
        <f t="shared" si="1"/>
        <v>14</v>
      </c>
      <c r="G29" s="53"/>
      <c r="H29" s="83"/>
      <c r="I29" s="84"/>
      <c r="J29" s="54"/>
      <c r="K29" s="55">
        <f t="shared" si="2"/>
        <v>14</v>
      </c>
      <c r="L29" s="56">
        <f>$D$7</f>
        <v>3</v>
      </c>
      <c r="M29" s="57">
        <v>55000</v>
      </c>
      <c r="N29" s="58">
        <f>K29*L29</f>
        <v>42</v>
      </c>
      <c r="O29" s="48">
        <f t="shared" si="0"/>
        <v>5332.2043091194737</v>
      </c>
      <c r="S29" s="68"/>
    </row>
    <row r="30" spans="1:21" outlineLevel="1" x14ac:dyDescent="0.35">
      <c r="A30" s="92"/>
      <c r="B30" s="75" t="s">
        <v>47</v>
      </c>
      <c r="C30" s="50" t="s">
        <v>48</v>
      </c>
      <c r="D30" s="53">
        <v>3</v>
      </c>
      <c r="E30" s="53">
        <v>6</v>
      </c>
      <c r="F30" s="54">
        <f t="shared" si="1"/>
        <v>9</v>
      </c>
      <c r="G30" s="53"/>
      <c r="H30" s="83"/>
      <c r="I30" s="84"/>
      <c r="J30" s="54"/>
      <c r="K30" s="55">
        <f t="shared" si="2"/>
        <v>9</v>
      </c>
      <c r="L30" s="56">
        <v>0</v>
      </c>
      <c r="M30" s="57">
        <v>55000</v>
      </c>
      <c r="N30" s="58">
        <f t="shared" si="4"/>
        <v>0</v>
      </c>
      <c r="O30" s="48">
        <f t="shared" si="0"/>
        <v>0</v>
      </c>
      <c r="S30" s="68"/>
    </row>
    <row r="31" spans="1:21" hidden="1" outlineLevel="1" x14ac:dyDescent="0.35">
      <c r="A31" s="92"/>
      <c r="B31" s="101" t="s">
        <v>49</v>
      </c>
      <c r="C31" s="102" t="s">
        <v>50</v>
      </c>
      <c r="D31" s="53">
        <v>0</v>
      </c>
      <c r="E31" s="53">
        <v>0</v>
      </c>
      <c r="F31" s="54">
        <f t="shared" si="1"/>
        <v>0</v>
      </c>
      <c r="G31" s="53"/>
      <c r="H31" s="83"/>
      <c r="I31" s="84"/>
      <c r="J31" s="54"/>
      <c r="K31" s="55">
        <f t="shared" si="2"/>
        <v>0</v>
      </c>
      <c r="L31" s="56">
        <f>D10</f>
        <v>0</v>
      </c>
      <c r="M31" s="59">
        <v>0</v>
      </c>
      <c r="N31" s="58">
        <f t="shared" si="4"/>
        <v>0</v>
      </c>
      <c r="O31" s="48">
        <f t="shared" si="0"/>
        <v>0</v>
      </c>
      <c r="S31" s="68"/>
    </row>
    <row r="32" spans="1:21" ht="14.25" customHeight="1" outlineLevel="1" x14ac:dyDescent="0.35">
      <c r="A32" s="92"/>
      <c r="B32" s="75" t="s">
        <v>51</v>
      </c>
      <c r="C32" s="50" t="s">
        <v>52</v>
      </c>
      <c r="D32" s="53">
        <v>28</v>
      </c>
      <c r="E32" s="53">
        <v>202</v>
      </c>
      <c r="F32" s="54">
        <f t="shared" si="1"/>
        <v>230</v>
      </c>
      <c r="G32" s="53"/>
      <c r="H32" s="83"/>
      <c r="I32" s="84"/>
      <c r="J32" s="54"/>
      <c r="K32" s="55">
        <f t="shared" si="2"/>
        <v>230</v>
      </c>
      <c r="L32" s="56">
        <f>D9</f>
        <v>1</v>
      </c>
      <c r="M32" s="57">
        <v>50000</v>
      </c>
      <c r="N32" s="58">
        <f t="shared" si="4"/>
        <v>230</v>
      </c>
      <c r="O32" s="48">
        <f t="shared" si="0"/>
        <v>29200.166454701877</v>
      </c>
      <c r="S32" s="68"/>
    </row>
    <row r="33" spans="1:19" hidden="1" outlineLevel="1" x14ac:dyDescent="0.35">
      <c r="A33" s="92"/>
      <c r="B33" s="75" t="s">
        <v>53</v>
      </c>
      <c r="C33" s="50" t="s">
        <v>54</v>
      </c>
      <c r="D33" s="53">
        <v>0</v>
      </c>
      <c r="E33" s="53">
        <v>0</v>
      </c>
      <c r="F33" s="54">
        <f t="shared" si="1"/>
        <v>0</v>
      </c>
      <c r="G33" s="53"/>
      <c r="H33" s="83"/>
      <c r="I33" s="84"/>
      <c r="J33" s="54"/>
      <c r="K33" s="55">
        <f t="shared" si="2"/>
        <v>0</v>
      </c>
      <c r="L33" s="56">
        <f>D10</f>
        <v>0</v>
      </c>
      <c r="M33" s="59">
        <v>0</v>
      </c>
      <c r="N33" s="58">
        <f t="shared" si="4"/>
        <v>0</v>
      </c>
      <c r="O33" s="48">
        <f t="shared" si="0"/>
        <v>0</v>
      </c>
      <c r="P33" s="11" t="s">
        <v>29</v>
      </c>
      <c r="S33" s="68"/>
    </row>
    <row r="34" spans="1:19" hidden="1" outlineLevel="1" x14ac:dyDescent="0.35">
      <c r="A34" s="92"/>
      <c r="B34" s="75" t="s">
        <v>55</v>
      </c>
      <c r="C34" s="50" t="s">
        <v>56</v>
      </c>
      <c r="D34" s="53">
        <v>0</v>
      </c>
      <c r="E34" s="53">
        <v>0</v>
      </c>
      <c r="F34" s="54">
        <f t="shared" si="1"/>
        <v>0</v>
      </c>
      <c r="G34" s="53"/>
      <c r="H34" s="83"/>
      <c r="I34" s="84"/>
      <c r="J34" s="54"/>
      <c r="K34" s="55">
        <f t="shared" si="2"/>
        <v>0</v>
      </c>
      <c r="L34" s="56">
        <f t="shared" si="3"/>
        <v>3</v>
      </c>
      <c r="M34" s="59">
        <v>0</v>
      </c>
      <c r="N34" s="58">
        <f t="shared" si="4"/>
        <v>0</v>
      </c>
      <c r="O34" s="48">
        <f t="shared" si="0"/>
        <v>0</v>
      </c>
      <c r="P34" s="11" t="s">
        <v>29</v>
      </c>
      <c r="S34" s="68"/>
    </row>
    <row r="35" spans="1:19" hidden="1" outlineLevel="1" x14ac:dyDescent="0.35">
      <c r="A35" s="92"/>
      <c r="B35" s="75" t="s">
        <v>57</v>
      </c>
      <c r="C35" s="50" t="s">
        <v>58</v>
      </c>
      <c r="D35" s="53">
        <v>0</v>
      </c>
      <c r="E35" s="53">
        <v>3</v>
      </c>
      <c r="F35" s="54">
        <f t="shared" si="1"/>
        <v>3</v>
      </c>
      <c r="G35" s="53"/>
      <c r="H35" s="83"/>
      <c r="I35" s="84"/>
      <c r="J35" s="54"/>
      <c r="K35" s="55">
        <f t="shared" si="2"/>
        <v>3</v>
      </c>
      <c r="L35" s="56">
        <v>3</v>
      </c>
      <c r="M35" s="59">
        <v>0</v>
      </c>
      <c r="N35" s="58">
        <f t="shared" si="4"/>
        <v>9</v>
      </c>
      <c r="O35" s="48">
        <f t="shared" si="0"/>
        <v>1142.6152090970299</v>
      </c>
      <c r="P35" s="11" t="s">
        <v>29</v>
      </c>
      <c r="S35" s="68"/>
    </row>
    <row r="36" spans="1:19" hidden="1" outlineLevel="1" x14ac:dyDescent="0.35">
      <c r="A36" s="92"/>
      <c r="B36" s="75" t="s">
        <v>59</v>
      </c>
      <c r="C36" s="50" t="s">
        <v>60</v>
      </c>
      <c r="D36" s="53">
        <v>0</v>
      </c>
      <c r="E36" s="53">
        <v>0</v>
      </c>
      <c r="F36" s="54">
        <f t="shared" si="1"/>
        <v>0</v>
      </c>
      <c r="G36" s="53"/>
      <c r="H36" s="83"/>
      <c r="I36" s="84"/>
      <c r="J36" s="54"/>
      <c r="K36" s="55">
        <f t="shared" si="2"/>
        <v>0</v>
      </c>
      <c r="L36" s="56">
        <f t="shared" si="3"/>
        <v>3</v>
      </c>
      <c r="M36" s="57">
        <v>55000</v>
      </c>
      <c r="N36" s="58">
        <f t="shared" si="4"/>
        <v>0</v>
      </c>
      <c r="O36" s="48">
        <f t="shared" si="0"/>
        <v>0</v>
      </c>
      <c r="P36" s="11" t="s">
        <v>61</v>
      </c>
      <c r="S36" s="68"/>
    </row>
    <row r="37" spans="1:19" hidden="1" outlineLevel="1" x14ac:dyDescent="0.35">
      <c r="A37" s="92"/>
      <c r="B37" s="101" t="s">
        <v>62</v>
      </c>
      <c r="C37" s="103" t="s">
        <v>63</v>
      </c>
      <c r="D37" s="53">
        <v>0</v>
      </c>
      <c r="E37" s="53">
        <v>0</v>
      </c>
      <c r="F37" s="54">
        <f t="shared" si="1"/>
        <v>0</v>
      </c>
      <c r="G37" s="53"/>
      <c r="H37" s="83"/>
      <c r="I37" s="84"/>
      <c r="J37" s="54"/>
      <c r="K37" s="55">
        <f t="shared" si="2"/>
        <v>0</v>
      </c>
      <c r="L37" s="56">
        <f>$D$8</f>
        <v>2</v>
      </c>
      <c r="M37" s="59">
        <v>0</v>
      </c>
      <c r="N37" s="58">
        <f t="shared" si="4"/>
        <v>0</v>
      </c>
      <c r="O37" s="48">
        <f t="shared" si="0"/>
        <v>0</v>
      </c>
      <c r="P37" s="11" t="s">
        <v>64</v>
      </c>
      <c r="S37" s="68"/>
    </row>
    <row r="38" spans="1:19" outlineLevel="1" x14ac:dyDescent="0.35">
      <c r="A38" s="92"/>
      <c r="B38" s="75" t="s">
        <v>65</v>
      </c>
      <c r="C38" s="50" t="s">
        <v>66</v>
      </c>
      <c r="D38" s="53">
        <v>13</v>
      </c>
      <c r="E38" s="53">
        <v>39</v>
      </c>
      <c r="F38" s="54">
        <f t="shared" si="1"/>
        <v>52</v>
      </c>
      <c r="G38" s="53"/>
      <c r="H38" s="83"/>
      <c r="I38" s="84"/>
      <c r="J38" s="54"/>
      <c r="K38" s="55">
        <f t="shared" si="2"/>
        <v>52</v>
      </c>
      <c r="L38" s="56">
        <f t="shared" si="3"/>
        <v>3</v>
      </c>
      <c r="M38" s="57">
        <v>65000</v>
      </c>
      <c r="N38" s="58">
        <f t="shared" si="4"/>
        <v>156</v>
      </c>
      <c r="O38" s="48">
        <f t="shared" si="0"/>
        <v>19805.330291015187</v>
      </c>
      <c r="S38" s="68"/>
    </row>
    <row r="39" spans="1:19" outlineLevel="1" x14ac:dyDescent="0.35">
      <c r="A39" s="92"/>
      <c r="B39" s="75" t="s">
        <v>67</v>
      </c>
      <c r="C39" s="50" t="s">
        <v>68</v>
      </c>
      <c r="D39" s="53">
        <v>0</v>
      </c>
      <c r="E39" s="53">
        <v>10</v>
      </c>
      <c r="F39" s="54">
        <f t="shared" si="1"/>
        <v>10</v>
      </c>
      <c r="G39" s="53"/>
      <c r="H39" s="83"/>
      <c r="I39" s="84"/>
      <c r="J39" s="54"/>
      <c r="K39" s="55">
        <f t="shared" si="2"/>
        <v>10</v>
      </c>
      <c r="L39" s="56">
        <v>0</v>
      </c>
      <c r="M39" s="57">
        <v>55000</v>
      </c>
      <c r="N39" s="58">
        <f>K39*L39</f>
        <v>0</v>
      </c>
      <c r="O39" s="48">
        <f t="shared" si="0"/>
        <v>0</v>
      </c>
      <c r="S39" s="68"/>
    </row>
    <row r="40" spans="1:19" hidden="1" outlineLevel="1" x14ac:dyDescent="0.35">
      <c r="A40" s="92"/>
      <c r="B40" s="75" t="s">
        <v>69</v>
      </c>
      <c r="C40" s="50" t="s">
        <v>70</v>
      </c>
      <c r="D40" s="53">
        <v>2</v>
      </c>
      <c r="E40" s="53">
        <v>4</v>
      </c>
      <c r="F40" s="54">
        <f t="shared" si="1"/>
        <v>6</v>
      </c>
      <c r="G40" s="53"/>
      <c r="H40" s="83"/>
      <c r="I40" s="84"/>
      <c r="J40" s="54"/>
      <c r="K40" s="55">
        <f t="shared" si="2"/>
        <v>6</v>
      </c>
      <c r="L40" s="56">
        <f>D10</f>
        <v>0</v>
      </c>
      <c r="M40" s="59">
        <v>0</v>
      </c>
      <c r="N40" s="58">
        <f t="shared" si="4"/>
        <v>0</v>
      </c>
      <c r="O40" s="48">
        <f t="shared" si="0"/>
        <v>0</v>
      </c>
      <c r="P40" s="11" t="s">
        <v>29</v>
      </c>
      <c r="S40" s="68"/>
    </row>
    <row r="41" spans="1:19" outlineLevel="1" x14ac:dyDescent="0.35">
      <c r="A41" s="92"/>
      <c r="B41" s="75" t="s">
        <v>71</v>
      </c>
      <c r="C41" s="50" t="s">
        <v>72</v>
      </c>
      <c r="D41" s="53">
        <v>131</v>
      </c>
      <c r="E41" s="53">
        <v>54</v>
      </c>
      <c r="F41" s="54">
        <f t="shared" si="1"/>
        <v>185</v>
      </c>
      <c r="G41" s="53"/>
      <c r="H41" s="83"/>
      <c r="I41" s="84"/>
      <c r="J41" s="54"/>
      <c r="K41" s="55">
        <f t="shared" si="2"/>
        <v>185</v>
      </c>
      <c r="L41" s="56">
        <f t="shared" si="3"/>
        <v>3</v>
      </c>
      <c r="M41" s="57">
        <v>75000</v>
      </c>
      <c r="N41" s="58">
        <f t="shared" si="4"/>
        <v>555</v>
      </c>
      <c r="O41" s="48">
        <f t="shared" si="0"/>
        <v>70461.271227650184</v>
      </c>
      <c r="S41" s="68"/>
    </row>
    <row r="42" spans="1:19" hidden="1" outlineLevel="1" x14ac:dyDescent="0.35">
      <c r="A42" s="92"/>
      <c r="B42" s="75" t="s">
        <v>73</v>
      </c>
      <c r="C42" s="50" t="s">
        <v>74</v>
      </c>
      <c r="D42" s="53">
        <v>0</v>
      </c>
      <c r="E42" s="53">
        <v>0</v>
      </c>
      <c r="F42" s="54">
        <f t="shared" si="1"/>
        <v>0</v>
      </c>
      <c r="G42" s="53"/>
      <c r="H42" s="83"/>
      <c r="I42" s="84"/>
      <c r="J42" s="54"/>
      <c r="K42" s="55">
        <f t="shared" si="2"/>
        <v>0</v>
      </c>
      <c r="L42" s="56">
        <f>D10</f>
        <v>0</v>
      </c>
      <c r="M42" s="59">
        <v>0</v>
      </c>
      <c r="N42" s="58">
        <f t="shared" si="4"/>
        <v>0</v>
      </c>
      <c r="O42" s="48">
        <f t="shared" si="0"/>
        <v>0</v>
      </c>
      <c r="P42" s="11" t="s">
        <v>29</v>
      </c>
      <c r="S42" s="68"/>
    </row>
    <row r="43" spans="1:19" outlineLevel="1" x14ac:dyDescent="0.35">
      <c r="A43" s="92"/>
      <c r="B43" s="75" t="s">
        <v>75</v>
      </c>
      <c r="C43" s="50" t="s">
        <v>76</v>
      </c>
      <c r="D43" s="53">
        <v>25</v>
      </c>
      <c r="E43" s="53">
        <v>57</v>
      </c>
      <c r="F43" s="54">
        <f t="shared" si="1"/>
        <v>82</v>
      </c>
      <c r="G43" s="53"/>
      <c r="H43" s="83"/>
      <c r="I43" s="84"/>
      <c r="J43" s="54"/>
      <c r="K43" s="55">
        <f t="shared" si="2"/>
        <v>82</v>
      </c>
      <c r="L43" s="56">
        <f t="shared" si="3"/>
        <v>3</v>
      </c>
      <c r="M43" s="57">
        <v>65000</v>
      </c>
      <c r="N43" s="58">
        <f t="shared" si="4"/>
        <v>246</v>
      </c>
      <c r="O43" s="48">
        <f t="shared" si="0"/>
        <v>31231.482381985486</v>
      </c>
      <c r="S43" s="68"/>
    </row>
    <row r="44" spans="1:19" outlineLevel="1" x14ac:dyDescent="0.35">
      <c r="A44" s="92"/>
      <c r="B44" s="75" t="s">
        <v>77</v>
      </c>
      <c r="C44" s="50" t="s">
        <v>78</v>
      </c>
      <c r="D44" s="53">
        <v>2</v>
      </c>
      <c r="E44" s="53">
        <v>32</v>
      </c>
      <c r="F44" s="54">
        <f t="shared" si="1"/>
        <v>34</v>
      </c>
      <c r="G44" s="53"/>
      <c r="H44" s="83"/>
      <c r="I44" s="84"/>
      <c r="J44" s="54"/>
      <c r="K44" s="55">
        <f t="shared" si="2"/>
        <v>34</v>
      </c>
      <c r="L44" s="56">
        <v>2</v>
      </c>
      <c r="M44" s="57">
        <v>55000</v>
      </c>
      <c r="N44" s="58">
        <f t="shared" si="4"/>
        <v>68</v>
      </c>
      <c r="O44" s="48">
        <f t="shared" si="0"/>
        <v>8633.0926909553382</v>
      </c>
      <c r="S44" s="68"/>
    </row>
    <row r="45" spans="1:19" outlineLevel="1" x14ac:dyDescent="0.35">
      <c r="A45" s="92"/>
      <c r="B45" s="75" t="s">
        <v>79</v>
      </c>
      <c r="C45" s="50" t="s">
        <v>80</v>
      </c>
      <c r="D45" s="53">
        <v>2</v>
      </c>
      <c r="E45" s="53">
        <v>14</v>
      </c>
      <c r="F45" s="54">
        <f t="shared" si="1"/>
        <v>16</v>
      </c>
      <c r="G45" s="53"/>
      <c r="H45" s="83"/>
      <c r="I45" s="84"/>
      <c r="J45" s="54"/>
      <c r="K45" s="55">
        <f t="shared" si="2"/>
        <v>16</v>
      </c>
      <c r="L45" s="56">
        <v>0</v>
      </c>
      <c r="M45" s="57">
        <v>30000</v>
      </c>
      <c r="N45" s="58">
        <f>K45*L45</f>
        <v>0</v>
      </c>
      <c r="O45" s="48">
        <f t="shared" si="0"/>
        <v>0</v>
      </c>
      <c r="S45" s="68"/>
    </row>
    <row r="46" spans="1:19" hidden="1" outlineLevel="1" x14ac:dyDescent="0.35">
      <c r="A46" s="92"/>
      <c r="B46" s="75" t="s">
        <v>81</v>
      </c>
      <c r="C46" s="50" t="s">
        <v>82</v>
      </c>
      <c r="D46" s="53">
        <v>0</v>
      </c>
      <c r="E46" s="53">
        <v>0</v>
      </c>
      <c r="F46" s="54">
        <f t="shared" si="1"/>
        <v>0</v>
      </c>
      <c r="G46" s="53"/>
      <c r="H46" s="83"/>
      <c r="I46" s="84"/>
      <c r="J46" s="54"/>
      <c r="K46" s="55">
        <f t="shared" si="2"/>
        <v>0</v>
      </c>
      <c r="L46" s="56">
        <f>D10</f>
        <v>0</v>
      </c>
      <c r="M46" s="59">
        <v>0</v>
      </c>
      <c r="N46" s="58">
        <f t="shared" si="4"/>
        <v>0</v>
      </c>
      <c r="O46" s="48">
        <f t="shared" si="0"/>
        <v>0</v>
      </c>
      <c r="P46" s="11" t="s">
        <v>29</v>
      </c>
      <c r="S46" s="68"/>
    </row>
    <row r="47" spans="1:19" hidden="1" outlineLevel="1" x14ac:dyDescent="0.35">
      <c r="A47" s="92"/>
      <c r="B47" s="75" t="s">
        <v>83</v>
      </c>
      <c r="C47" s="50" t="s">
        <v>84</v>
      </c>
      <c r="D47" s="53">
        <v>0</v>
      </c>
      <c r="E47" s="53">
        <v>0</v>
      </c>
      <c r="F47" s="54">
        <f t="shared" si="1"/>
        <v>0</v>
      </c>
      <c r="G47" s="53"/>
      <c r="H47" s="83"/>
      <c r="I47" s="84"/>
      <c r="J47" s="54"/>
      <c r="K47" s="55">
        <f t="shared" si="2"/>
        <v>0</v>
      </c>
      <c r="L47" s="56">
        <f>D8</f>
        <v>2</v>
      </c>
      <c r="M47" s="57">
        <v>40000</v>
      </c>
      <c r="N47" s="58">
        <f t="shared" si="4"/>
        <v>0</v>
      </c>
      <c r="O47" s="48">
        <f t="shared" si="0"/>
        <v>0</v>
      </c>
      <c r="P47" s="11" t="s">
        <v>29</v>
      </c>
      <c r="S47" s="68"/>
    </row>
    <row r="48" spans="1:19" outlineLevel="1" x14ac:dyDescent="0.35">
      <c r="A48" s="92"/>
      <c r="B48" s="75" t="s">
        <v>85</v>
      </c>
      <c r="C48" s="50" t="s">
        <v>86</v>
      </c>
      <c r="D48" s="53">
        <v>29</v>
      </c>
      <c r="E48" s="53">
        <v>8</v>
      </c>
      <c r="F48" s="54">
        <f t="shared" si="1"/>
        <v>37</v>
      </c>
      <c r="G48" s="53"/>
      <c r="H48" s="83"/>
      <c r="I48" s="84"/>
      <c r="J48" s="54"/>
      <c r="K48" s="55">
        <f t="shared" si="2"/>
        <v>37</v>
      </c>
      <c r="L48" s="56">
        <f t="shared" si="3"/>
        <v>3</v>
      </c>
      <c r="M48" s="57">
        <v>40000</v>
      </c>
      <c r="N48" s="58">
        <f t="shared" si="4"/>
        <v>111</v>
      </c>
      <c r="O48" s="48">
        <f t="shared" ref="O48:O79" si="5">N48/$N$118*$C$14</f>
        <v>14092.254245530037</v>
      </c>
    </row>
    <row r="49" spans="1:16" hidden="1" outlineLevel="1" x14ac:dyDescent="0.35">
      <c r="A49" s="92"/>
      <c r="B49" s="75" t="s">
        <v>87</v>
      </c>
      <c r="C49" s="50" t="s">
        <v>88</v>
      </c>
      <c r="D49" s="53">
        <v>0</v>
      </c>
      <c r="E49" s="53">
        <v>2</v>
      </c>
      <c r="F49" s="54">
        <f t="shared" si="1"/>
        <v>2</v>
      </c>
      <c r="G49" s="53"/>
      <c r="H49" s="83"/>
      <c r="I49" s="84"/>
      <c r="J49" s="54"/>
      <c r="K49" s="55">
        <f t="shared" si="2"/>
        <v>2</v>
      </c>
      <c r="L49" s="56">
        <f>D10</f>
        <v>0</v>
      </c>
      <c r="M49" s="59">
        <v>0</v>
      </c>
      <c r="N49" s="58">
        <f t="shared" si="4"/>
        <v>0</v>
      </c>
      <c r="O49" s="48">
        <f t="shared" si="5"/>
        <v>0</v>
      </c>
      <c r="P49" s="11" t="s">
        <v>29</v>
      </c>
    </row>
    <row r="50" spans="1:16" outlineLevel="1" x14ac:dyDescent="0.35">
      <c r="A50" s="92"/>
      <c r="B50" s="75" t="s">
        <v>89</v>
      </c>
      <c r="C50" s="50" t="s">
        <v>90</v>
      </c>
      <c r="D50" s="53">
        <v>18</v>
      </c>
      <c r="E50" s="53">
        <v>6</v>
      </c>
      <c r="F50" s="54">
        <f t="shared" si="1"/>
        <v>24</v>
      </c>
      <c r="G50" s="53"/>
      <c r="H50" s="83"/>
      <c r="I50" s="84"/>
      <c r="J50" s="54"/>
      <c r="K50" s="55">
        <f t="shared" si="2"/>
        <v>24</v>
      </c>
      <c r="L50" s="56">
        <f>D8</f>
        <v>2</v>
      </c>
      <c r="M50" s="60">
        <v>40000</v>
      </c>
      <c r="N50" s="58">
        <f t="shared" si="4"/>
        <v>48</v>
      </c>
      <c r="O50" s="48">
        <f t="shared" si="5"/>
        <v>6093.9477818508267</v>
      </c>
    </row>
    <row r="51" spans="1:16" ht="14.25" customHeight="1" outlineLevel="1" x14ac:dyDescent="0.35">
      <c r="A51" s="92"/>
      <c r="B51" s="75" t="s">
        <v>91</v>
      </c>
      <c r="C51" s="50" t="s">
        <v>92</v>
      </c>
      <c r="D51" s="53">
        <v>1</v>
      </c>
      <c r="E51" s="53">
        <v>8</v>
      </c>
      <c r="F51" s="54">
        <f t="shared" si="1"/>
        <v>9</v>
      </c>
      <c r="G51" s="53"/>
      <c r="H51" s="83"/>
      <c r="I51" s="84"/>
      <c r="J51" s="54"/>
      <c r="K51" s="55">
        <f t="shared" si="2"/>
        <v>9</v>
      </c>
      <c r="L51" s="56">
        <v>0</v>
      </c>
      <c r="M51" s="57">
        <v>40000</v>
      </c>
      <c r="N51" s="58">
        <f>K51*L51</f>
        <v>0</v>
      </c>
      <c r="O51" s="48">
        <f t="shared" si="5"/>
        <v>0</v>
      </c>
    </row>
    <row r="52" spans="1:16" hidden="1" outlineLevel="1" x14ac:dyDescent="0.35">
      <c r="A52" s="92"/>
      <c r="B52" s="75" t="s">
        <v>93</v>
      </c>
      <c r="C52" s="50" t="s">
        <v>94</v>
      </c>
      <c r="D52" s="53">
        <v>0</v>
      </c>
      <c r="E52" s="53">
        <v>0</v>
      </c>
      <c r="F52" s="54">
        <f t="shared" si="1"/>
        <v>0</v>
      </c>
      <c r="G52" s="53"/>
      <c r="H52" s="83"/>
      <c r="I52" s="84"/>
      <c r="J52" s="54"/>
      <c r="K52" s="55">
        <f t="shared" si="2"/>
        <v>0</v>
      </c>
      <c r="L52" s="56">
        <v>3</v>
      </c>
      <c r="M52" s="59">
        <v>0</v>
      </c>
      <c r="N52" s="58">
        <f t="shared" si="4"/>
        <v>0</v>
      </c>
      <c r="O52" s="48">
        <f t="shared" si="5"/>
        <v>0</v>
      </c>
      <c r="P52" s="11" t="s">
        <v>29</v>
      </c>
    </row>
    <row r="53" spans="1:16" hidden="1" outlineLevel="1" x14ac:dyDescent="0.35">
      <c r="A53" s="92"/>
      <c r="B53" s="101" t="s">
        <v>95</v>
      </c>
      <c r="C53" s="50" t="s">
        <v>96</v>
      </c>
      <c r="D53" s="53">
        <v>0</v>
      </c>
      <c r="E53" s="53">
        <v>0</v>
      </c>
      <c r="F53" s="54">
        <f t="shared" si="1"/>
        <v>0</v>
      </c>
      <c r="G53" s="53"/>
      <c r="H53" s="83"/>
      <c r="I53" s="84"/>
      <c r="J53" s="54"/>
      <c r="K53" s="61">
        <f t="shared" si="2"/>
        <v>0</v>
      </c>
      <c r="L53" s="56">
        <f>$D$9</f>
        <v>1</v>
      </c>
      <c r="M53" s="59">
        <v>0</v>
      </c>
      <c r="N53" s="58">
        <f t="shared" si="4"/>
        <v>0</v>
      </c>
      <c r="O53" s="49">
        <f t="shared" si="5"/>
        <v>0</v>
      </c>
      <c r="P53" s="11" t="s">
        <v>97</v>
      </c>
    </row>
    <row r="54" spans="1:16" outlineLevel="1" x14ac:dyDescent="0.35">
      <c r="A54" s="92"/>
      <c r="B54" s="75" t="s">
        <v>98</v>
      </c>
      <c r="C54" s="50" t="s">
        <v>99</v>
      </c>
      <c r="D54" s="53">
        <v>185</v>
      </c>
      <c r="E54" s="53">
        <v>6</v>
      </c>
      <c r="F54" s="54">
        <f t="shared" si="1"/>
        <v>191</v>
      </c>
      <c r="G54" s="53"/>
      <c r="H54" s="83"/>
      <c r="I54" s="84"/>
      <c r="J54" s="54"/>
      <c r="K54" s="55">
        <f t="shared" si="2"/>
        <v>191</v>
      </c>
      <c r="L54" s="56">
        <v>2</v>
      </c>
      <c r="M54" s="57">
        <v>65000</v>
      </c>
      <c r="N54" s="58">
        <f t="shared" si="4"/>
        <v>382</v>
      </c>
      <c r="O54" s="48">
        <f t="shared" si="5"/>
        <v>48497.667763896163</v>
      </c>
    </row>
    <row r="55" spans="1:16" hidden="1" outlineLevel="1" x14ac:dyDescent="0.35">
      <c r="A55" s="92"/>
      <c r="B55" s="101" t="s">
        <v>100</v>
      </c>
      <c r="C55" s="50" t="s">
        <v>101</v>
      </c>
      <c r="D55" s="53">
        <v>0</v>
      </c>
      <c r="E55" s="53">
        <v>0</v>
      </c>
      <c r="F55" s="54">
        <f t="shared" si="1"/>
        <v>0</v>
      </c>
      <c r="G55" s="53"/>
      <c r="H55" s="83"/>
      <c r="I55" s="84"/>
      <c r="J55" s="54"/>
      <c r="K55" s="55">
        <f t="shared" si="2"/>
        <v>0</v>
      </c>
      <c r="L55" s="56">
        <f>D10</f>
        <v>0</v>
      </c>
      <c r="M55" s="59">
        <v>0</v>
      </c>
      <c r="N55" s="58">
        <f t="shared" si="4"/>
        <v>0</v>
      </c>
      <c r="O55" s="48">
        <f t="shared" si="5"/>
        <v>0</v>
      </c>
      <c r="P55" s="11" t="s">
        <v>29</v>
      </c>
    </row>
    <row r="56" spans="1:16" hidden="1" outlineLevel="1" x14ac:dyDescent="0.35">
      <c r="A56" s="92"/>
      <c r="B56" s="75" t="s">
        <v>102</v>
      </c>
      <c r="C56" s="50" t="s">
        <v>103</v>
      </c>
      <c r="D56" s="53">
        <v>0</v>
      </c>
      <c r="E56" s="62">
        <v>1</v>
      </c>
      <c r="F56" s="54">
        <f t="shared" si="1"/>
        <v>1</v>
      </c>
      <c r="G56" s="53"/>
      <c r="H56" s="83"/>
      <c r="I56" s="84"/>
      <c r="J56" s="54"/>
      <c r="K56" s="55">
        <f t="shared" si="2"/>
        <v>1</v>
      </c>
      <c r="L56" s="56">
        <v>0</v>
      </c>
      <c r="M56" s="57">
        <v>40000</v>
      </c>
      <c r="N56" s="58">
        <f t="shared" si="4"/>
        <v>0</v>
      </c>
      <c r="O56" s="66">
        <f t="shared" si="5"/>
        <v>0</v>
      </c>
      <c r="P56" s="11" t="s">
        <v>29</v>
      </c>
    </row>
    <row r="57" spans="1:16" outlineLevel="1" x14ac:dyDescent="0.35">
      <c r="A57" s="92"/>
      <c r="B57" s="75" t="s">
        <v>104</v>
      </c>
      <c r="C57" s="50" t="s">
        <v>105</v>
      </c>
      <c r="D57" s="62">
        <v>412</v>
      </c>
      <c r="E57" s="62">
        <v>64</v>
      </c>
      <c r="F57" s="54">
        <f t="shared" si="1"/>
        <v>476</v>
      </c>
      <c r="G57" s="62"/>
      <c r="H57" s="87"/>
      <c r="I57" s="88"/>
      <c r="J57" s="63"/>
      <c r="K57" s="55">
        <f t="shared" si="2"/>
        <v>476</v>
      </c>
      <c r="L57" s="56">
        <f t="shared" si="3"/>
        <v>3</v>
      </c>
      <c r="M57" s="57">
        <v>110000</v>
      </c>
      <c r="N57" s="58">
        <f t="shared" si="4"/>
        <v>1428</v>
      </c>
      <c r="O57" s="48">
        <f t="shared" si="5"/>
        <v>181294.94651006212</v>
      </c>
    </row>
    <row r="58" spans="1:16" hidden="1" outlineLevel="1" x14ac:dyDescent="0.35">
      <c r="A58" s="92"/>
      <c r="B58" s="75" t="s">
        <v>106</v>
      </c>
      <c r="C58" s="50" t="s">
        <v>107</v>
      </c>
      <c r="D58" s="53">
        <v>0</v>
      </c>
      <c r="E58" s="53">
        <v>7</v>
      </c>
      <c r="F58" s="54">
        <f t="shared" si="1"/>
        <v>7</v>
      </c>
      <c r="G58" s="53"/>
      <c r="H58" s="83"/>
      <c r="I58" s="84"/>
      <c r="J58" s="54"/>
      <c r="K58" s="55">
        <f t="shared" si="2"/>
        <v>7</v>
      </c>
      <c r="L58" s="56">
        <v>3</v>
      </c>
      <c r="M58" s="57">
        <v>55000</v>
      </c>
      <c r="N58" s="58">
        <f t="shared" si="4"/>
        <v>21</v>
      </c>
      <c r="O58" s="48">
        <f t="shared" si="5"/>
        <v>2666.1021545597368</v>
      </c>
      <c r="P58" s="11" t="s">
        <v>29</v>
      </c>
    </row>
    <row r="59" spans="1:16" outlineLevel="1" x14ac:dyDescent="0.35">
      <c r="A59" s="92"/>
      <c r="B59" s="75" t="s">
        <v>108</v>
      </c>
      <c r="C59" s="50" t="s">
        <v>109</v>
      </c>
      <c r="D59" s="53">
        <v>62</v>
      </c>
      <c r="E59" s="53">
        <v>69</v>
      </c>
      <c r="F59" s="54">
        <f t="shared" si="1"/>
        <v>131</v>
      </c>
      <c r="G59" s="53"/>
      <c r="H59" s="83"/>
      <c r="I59" s="84"/>
      <c r="J59" s="54"/>
      <c r="K59" s="55">
        <f t="shared" si="2"/>
        <v>131</v>
      </c>
      <c r="L59" s="56">
        <f t="shared" si="3"/>
        <v>3</v>
      </c>
      <c r="M59" s="57">
        <v>75000</v>
      </c>
      <c r="N59" s="58">
        <f t="shared" si="4"/>
        <v>393</v>
      </c>
      <c r="O59" s="48">
        <f t="shared" si="5"/>
        <v>49894.197463903649</v>
      </c>
    </row>
    <row r="60" spans="1:16" hidden="1" outlineLevel="1" x14ac:dyDescent="0.35">
      <c r="A60" s="92"/>
      <c r="B60" s="75" t="s">
        <v>110</v>
      </c>
      <c r="C60" s="50" t="s">
        <v>111</v>
      </c>
      <c r="D60" s="53">
        <v>0</v>
      </c>
      <c r="E60" s="53">
        <v>0</v>
      </c>
      <c r="F60" s="54">
        <f t="shared" si="1"/>
        <v>0</v>
      </c>
      <c r="G60" s="53"/>
      <c r="H60" s="83"/>
      <c r="I60" s="84"/>
      <c r="J60" s="54"/>
      <c r="K60" s="55">
        <f t="shared" si="2"/>
        <v>0</v>
      </c>
      <c r="L60" s="56">
        <f>D10</f>
        <v>0</v>
      </c>
      <c r="M60" s="59">
        <v>0</v>
      </c>
      <c r="N60" s="58">
        <f t="shared" si="4"/>
        <v>0</v>
      </c>
      <c r="O60" s="48">
        <f t="shared" si="5"/>
        <v>0</v>
      </c>
    </row>
    <row r="61" spans="1:16" hidden="1" outlineLevel="1" x14ac:dyDescent="0.35">
      <c r="A61" s="92"/>
      <c r="B61" s="75" t="s">
        <v>112</v>
      </c>
      <c r="C61" s="50" t="s">
        <v>113</v>
      </c>
      <c r="D61" s="53">
        <v>0</v>
      </c>
      <c r="E61" s="53">
        <v>5</v>
      </c>
      <c r="F61" s="54">
        <f t="shared" si="1"/>
        <v>5</v>
      </c>
      <c r="G61" s="53"/>
      <c r="H61" s="83"/>
      <c r="I61" s="84"/>
      <c r="J61" s="54"/>
      <c r="K61" s="55">
        <f t="shared" si="2"/>
        <v>5</v>
      </c>
      <c r="L61" s="56">
        <f>D10</f>
        <v>0</v>
      </c>
      <c r="M61" s="59">
        <v>0</v>
      </c>
      <c r="N61" s="58">
        <f t="shared" si="4"/>
        <v>0</v>
      </c>
      <c r="O61" s="48">
        <f t="shared" si="5"/>
        <v>0</v>
      </c>
      <c r="P61" s="11" t="s">
        <v>29</v>
      </c>
    </row>
    <row r="62" spans="1:16" hidden="1" outlineLevel="1" x14ac:dyDescent="0.35">
      <c r="A62" s="92"/>
      <c r="B62" s="75" t="s">
        <v>114</v>
      </c>
      <c r="C62" s="50" t="s">
        <v>115</v>
      </c>
      <c r="D62" s="53">
        <v>0</v>
      </c>
      <c r="E62" s="53">
        <v>0</v>
      </c>
      <c r="F62" s="54">
        <f t="shared" si="1"/>
        <v>0</v>
      </c>
      <c r="G62" s="53"/>
      <c r="H62" s="83"/>
      <c r="I62" s="84"/>
      <c r="J62" s="54"/>
      <c r="K62" s="55">
        <f t="shared" si="2"/>
        <v>0</v>
      </c>
      <c r="L62" s="56">
        <f>D10</f>
        <v>0</v>
      </c>
      <c r="M62" s="59">
        <v>0</v>
      </c>
      <c r="N62" s="58">
        <f t="shared" si="4"/>
        <v>0</v>
      </c>
      <c r="O62" s="48">
        <f t="shared" si="5"/>
        <v>0</v>
      </c>
      <c r="P62" s="11" t="s">
        <v>29</v>
      </c>
    </row>
    <row r="63" spans="1:16" outlineLevel="1" x14ac:dyDescent="0.35">
      <c r="A63" s="92"/>
      <c r="B63" s="75" t="s">
        <v>116</v>
      </c>
      <c r="C63" s="50" t="s">
        <v>117</v>
      </c>
      <c r="D63" s="53">
        <v>10</v>
      </c>
      <c r="E63" s="53">
        <v>12</v>
      </c>
      <c r="F63" s="54">
        <f t="shared" si="1"/>
        <v>22</v>
      </c>
      <c r="G63" s="53"/>
      <c r="H63" s="83"/>
      <c r="I63" s="84"/>
      <c r="J63" s="54"/>
      <c r="K63" s="55">
        <f t="shared" si="2"/>
        <v>22</v>
      </c>
      <c r="L63" s="56">
        <f t="shared" si="3"/>
        <v>3</v>
      </c>
      <c r="M63" s="57">
        <v>55000</v>
      </c>
      <c r="N63" s="58">
        <f t="shared" si="4"/>
        <v>66</v>
      </c>
      <c r="O63" s="48">
        <v>37797</v>
      </c>
    </row>
    <row r="64" spans="1:16" outlineLevel="1" x14ac:dyDescent="0.35">
      <c r="A64" s="92"/>
      <c r="B64" s="75" t="s">
        <v>118</v>
      </c>
      <c r="C64" s="50" t="s">
        <v>119</v>
      </c>
      <c r="D64" s="53">
        <v>248</v>
      </c>
      <c r="E64" s="53">
        <v>274</v>
      </c>
      <c r="F64" s="54">
        <f t="shared" si="1"/>
        <v>522</v>
      </c>
      <c r="G64" s="53"/>
      <c r="H64" s="83"/>
      <c r="I64" s="84"/>
      <c r="J64" s="54"/>
      <c r="K64" s="55">
        <f t="shared" si="2"/>
        <v>522</v>
      </c>
      <c r="L64" s="56">
        <f t="shared" si="3"/>
        <v>3</v>
      </c>
      <c r="M64" s="57">
        <v>85000</v>
      </c>
      <c r="N64" s="58">
        <f t="shared" si="4"/>
        <v>1566</v>
      </c>
      <c r="O64" s="48">
        <f t="shared" si="5"/>
        <v>198815.04638288321</v>
      </c>
    </row>
    <row r="65" spans="1:18" outlineLevel="1" x14ac:dyDescent="0.35">
      <c r="A65" s="92"/>
      <c r="B65" s="75" t="s">
        <v>120</v>
      </c>
      <c r="C65" s="50" t="s">
        <v>121</v>
      </c>
      <c r="D65" s="53">
        <v>22</v>
      </c>
      <c r="E65" s="53">
        <v>12</v>
      </c>
      <c r="F65" s="54">
        <f t="shared" si="1"/>
        <v>34</v>
      </c>
      <c r="G65" s="53"/>
      <c r="H65" s="83"/>
      <c r="I65" s="84"/>
      <c r="J65" s="54"/>
      <c r="K65" s="55">
        <f t="shared" si="2"/>
        <v>34</v>
      </c>
      <c r="L65" s="56">
        <f t="shared" si="3"/>
        <v>3</v>
      </c>
      <c r="M65" s="57">
        <v>65000</v>
      </c>
      <c r="N65" s="58">
        <f t="shared" si="4"/>
        <v>102</v>
      </c>
      <c r="O65" s="48">
        <f t="shared" si="5"/>
        <v>12949.639036433007</v>
      </c>
    </row>
    <row r="66" spans="1:18" hidden="1" outlineLevel="1" x14ac:dyDescent="0.35">
      <c r="A66" s="92"/>
      <c r="B66" s="75" t="s">
        <v>122</v>
      </c>
      <c r="C66" s="50" t="s">
        <v>123</v>
      </c>
      <c r="D66" s="53">
        <v>2</v>
      </c>
      <c r="E66" s="53">
        <v>3</v>
      </c>
      <c r="F66" s="54">
        <f t="shared" si="1"/>
        <v>5</v>
      </c>
      <c r="G66" s="53"/>
      <c r="H66" s="83"/>
      <c r="I66" s="84"/>
      <c r="J66" s="54"/>
      <c r="K66" s="55">
        <f t="shared" si="2"/>
        <v>5</v>
      </c>
      <c r="L66" s="56">
        <v>1</v>
      </c>
      <c r="M66" s="59">
        <v>0</v>
      </c>
      <c r="N66" s="58">
        <f>K66*L66</f>
        <v>5</v>
      </c>
      <c r="O66" s="48">
        <f t="shared" si="5"/>
        <v>634.78622727612776</v>
      </c>
      <c r="P66" s="11" t="s">
        <v>29</v>
      </c>
    </row>
    <row r="67" spans="1:18" outlineLevel="1" x14ac:dyDescent="0.35">
      <c r="A67" s="92"/>
      <c r="B67" s="75" t="s">
        <v>124</v>
      </c>
      <c r="C67" s="50" t="s">
        <v>125</v>
      </c>
      <c r="D67" s="53">
        <v>374</v>
      </c>
      <c r="E67" s="53">
        <v>62</v>
      </c>
      <c r="F67" s="54">
        <f t="shared" si="1"/>
        <v>436</v>
      </c>
      <c r="G67" s="53"/>
      <c r="H67" s="83"/>
      <c r="I67" s="84"/>
      <c r="J67" s="54"/>
      <c r="K67" s="55">
        <f t="shared" si="2"/>
        <v>436</v>
      </c>
      <c r="L67" s="56">
        <f t="shared" si="3"/>
        <v>3</v>
      </c>
      <c r="M67" s="57">
        <v>95000</v>
      </c>
      <c r="N67" s="58">
        <f t="shared" si="4"/>
        <v>1308</v>
      </c>
      <c r="O67" s="48">
        <f t="shared" si="5"/>
        <v>166060.07705543502</v>
      </c>
    </row>
    <row r="68" spans="1:18" outlineLevel="1" x14ac:dyDescent="0.35">
      <c r="A68" s="92"/>
      <c r="B68" s="75" t="s">
        <v>126</v>
      </c>
      <c r="C68" s="50" t="s">
        <v>127</v>
      </c>
      <c r="D68" s="53">
        <v>22</v>
      </c>
      <c r="E68" s="53">
        <v>46</v>
      </c>
      <c r="F68" s="54">
        <f t="shared" si="1"/>
        <v>68</v>
      </c>
      <c r="G68" s="53"/>
      <c r="H68" s="83"/>
      <c r="I68" s="84"/>
      <c r="J68" s="54"/>
      <c r="K68" s="55">
        <f t="shared" si="2"/>
        <v>68</v>
      </c>
      <c r="L68" s="56">
        <f>D9</f>
        <v>1</v>
      </c>
      <c r="M68" s="57">
        <v>40000</v>
      </c>
      <c r="N68" s="58">
        <f t="shared" si="4"/>
        <v>68</v>
      </c>
      <c r="O68" s="48">
        <f t="shared" si="5"/>
        <v>8633.0926909553382</v>
      </c>
    </row>
    <row r="69" spans="1:18" hidden="1" outlineLevel="1" x14ac:dyDescent="0.35">
      <c r="A69" s="92"/>
      <c r="B69" s="75" t="s">
        <v>128</v>
      </c>
      <c r="C69" s="50" t="s">
        <v>129</v>
      </c>
      <c r="D69" s="53">
        <v>0</v>
      </c>
      <c r="E69" s="53">
        <v>6</v>
      </c>
      <c r="F69" s="54">
        <f t="shared" si="1"/>
        <v>6</v>
      </c>
      <c r="G69" s="53"/>
      <c r="H69" s="83"/>
      <c r="I69" s="84"/>
      <c r="J69" s="54"/>
      <c r="K69" s="55">
        <f t="shared" si="2"/>
        <v>6</v>
      </c>
      <c r="L69" s="56">
        <f>D10</f>
        <v>0</v>
      </c>
      <c r="M69" s="59">
        <v>0</v>
      </c>
      <c r="N69" s="58">
        <f t="shared" si="4"/>
        <v>0</v>
      </c>
      <c r="O69" s="48">
        <f t="shared" si="5"/>
        <v>0</v>
      </c>
      <c r="P69" s="11" t="s">
        <v>29</v>
      </c>
    </row>
    <row r="70" spans="1:18" outlineLevel="1" x14ac:dyDescent="0.35">
      <c r="A70" s="92"/>
      <c r="B70" s="75" t="s">
        <v>130</v>
      </c>
      <c r="C70" s="50" t="s">
        <v>131</v>
      </c>
      <c r="D70" s="53">
        <v>18</v>
      </c>
      <c r="E70" s="53">
        <v>123</v>
      </c>
      <c r="F70" s="54">
        <f t="shared" si="1"/>
        <v>141</v>
      </c>
      <c r="G70" s="53"/>
      <c r="H70" s="83"/>
      <c r="I70" s="84"/>
      <c r="J70" s="54"/>
      <c r="K70" s="55">
        <f t="shared" si="2"/>
        <v>141</v>
      </c>
      <c r="L70" s="56">
        <v>2</v>
      </c>
      <c r="M70" s="57">
        <v>65000</v>
      </c>
      <c r="N70" s="58">
        <f t="shared" si="4"/>
        <v>282</v>
      </c>
      <c r="O70" s="48">
        <f t="shared" si="5"/>
        <v>35801.943218373606</v>
      </c>
    </row>
    <row r="71" spans="1:18" outlineLevel="1" x14ac:dyDescent="0.35">
      <c r="A71" s="92"/>
      <c r="B71" s="75" t="s">
        <v>132</v>
      </c>
      <c r="C71" s="50" t="s">
        <v>133</v>
      </c>
      <c r="D71" s="53">
        <v>14</v>
      </c>
      <c r="E71" s="53">
        <v>30</v>
      </c>
      <c r="F71" s="54">
        <f t="shared" si="1"/>
        <v>44</v>
      </c>
      <c r="G71" s="53"/>
      <c r="H71" s="83"/>
      <c r="I71" s="84"/>
      <c r="J71" s="54"/>
      <c r="K71" s="55">
        <f t="shared" si="2"/>
        <v>44</v>
      </c>
      <c r="L71" s="56">
        <f>D8</f>
        <v>2</v>
      </c>
      <c r="M71" s="57">
        <v>50000</v>
      </c>
      <c r="N71" s="58">
        <f t="shared" si="4"/>
        <v>88</v>
      </c>
      <c r="O71" s="48">
        <f t="shared" si="5"/>
        <v>11172.237600059849</v>
      </c>
    </row>
    <row r="72" spans="1:18" outlineLevel="1" x14ac:dyDescent="0.35">
      <c r="A72" s="92"/>
      <c r="B72" s="75" t="s">
        <v>134</v>
      </c>
      <c r="C72" s="50" t="s">
        <v>135</v>
      </c>
      <c r="D72" s="53">
        <v>4</v>
      </c>
      <c r="E72" s="53">
        <v>17</v>
      </c>
      <c r="F72" s="54">
        <f t="shared" si="1"/>
        <v>21</v>
      </c>
      <c r="G72" s="53"/>
      <c r="H72" s="83"/>
      <c r="I72" s="84"/>
      <c r="J72" s="54"/>
      <c r="K72" s="55">
        <f t="shared" si="2"/>
        <v>21</v>
      </c>
      <c r="L72" s="56">
        <v>2</v>
      </c>
      <c r="M72" s="57">
        <v>40000</v>
      </c>
      <c r="N72" s="58">
        <f>K72*L72</f>
        <v>42</v>
      </c>
      <c r="O72" s="48">
        <f t="shared" si="5"/>
        <v>5332.2043091194737</v>
      </c>
    </row>
    <row r="73" spans="1:18" outlineLevel="1" x14ac:dyDescent="0.35">
      <c r="A73" s="92"/>
      <c r="B73" s="75" t="s">
        <v>136</v>
      </c>
      <c r="C73" s="50" t="s">
        <v>137</v>
      </c>
      <c r="D73" s="53">
        <v>0</v>
      </c>
      <c r="E73" s="53">
        <v>17</v>
      </c>
      <c r="F73" s="54">
        <f t="shared" si="1"/>
        <v>17</v>
      </c>
      <c r="G73" s="53"/>
      <c r="H73" s="83"/>
      <c r="I73" s="84"/>
      <c r="J73" s="54"/>
      <c r="K73" s="55">
        <f t="shared" si="2"/>
        <v>17</v>
      </c>
      <c r="L73" s="56">
        <f t="shared" si="3"/>
        <v>3</v>
      </c>
      <c r="M73" s="57">
        <v>75000</v>
      </c>
      <c r="N73" s="58">
        <f t="shared" si="4"/>
        <v>51</v>
      </c>
      <c r="O73" s="49">
        <f t="shared" si="5"/>
        <v>6474.8195182165036</v>
      </c>
    </row>
    <row r="74" spans="1:18" hidden="1" outlineLevel="1" x14ac:dyDescent="0.35">
      <c r="A74" s="92"/>
      <c r="B74" s="75" t="s">
        <v>138</v>
      </c>
      <c r="C74" s="50" t="s">
        <v>139</v>
      </c>
      <c r="D74" s="53">
        <v>3</v>
      </c>
      <c r="E74" s="53">
        <v>4</v>
      </c>
      <c r="F74" s="54">
        <f t="shared" si="1"/>
        <v>7</v>
      </c>
      <c r="G74" s="53"/>
      <c r="H74" s="83"/>
      <c r="I74" s="84"/>
      <c r="J74" s="54"/>
      <c r="K74" s="55">
        <f t="shared" si="2"/>
        <v>7</v>
      </c>
      <c r="L74" s="56">
        <f t="shared" si="3"/>
        <v>3</v>
      </c>
      <c r="M74" s="57">
        <v>55000</v>
      </c>
      <c r="N74" s="58">
        <f t="shared" si="4"/>
        <v>21</v>
      </c>
      <c r="O74" s="48">
        <f t="shared" si="5"/>
        <v>2666.1021545597368</v>
      </c>
      <c r="P74" s="11" t="s">
        <v>29</v>
      </c>
      <c r="R74" s="7"/>
    </row>
    <row r="75" spans="1:18" outlineLevel="1" x14ac:dyDescent="0.35">
      <c r="A75" s="92"/>
      <c r="B75" s="75" t="s">
        <v>140</v>
      </c>
      <c r="C75" s="50" t="s">
        <v>141</v>
      </c>
      <c r="D75" s="53">
        <v>89</v>
      </c>
      <c r="E75" s="53">
        <v>29</v>
      </c>
      <c r="F75" s="54">
        <f t="shared" si="1"/>
        <v>118</v>
      </c>
      <c r="G75" s="53"/>
      <c r="H75" s="83"/>
      <c r="I75" s="84"/>
      <c r="J75" s="54"/>
      <c r="K75" s="55">
        <f t="shared" si="2"/>
        <v>118</v>
      </c>
      <c r="L75" s="56">
        <f t="shared" si="3"/>
        <v>3</v>
      </c>
      <c r="M75" s="57">
        <v>75000</v>
      </c>
      <c r="N75" s="58">
        <f t="shared" si="4"/>
        <v>354</v>
      </c>
      <c r="O75" s="48">
        <f t="shared" si="5"/>
        <v>44942.864891149846</v>
      </c>
    </row>
    <row r="76" spans="1:18" hidden="1" outlineLevel="1" x14ac:dyDescent="0.35">
      <c r="A76" s="92"/>
      <c r="B76" s="75" t="s">
        <v>142</v>
      </c>
      <c r="C76" s="50" t="s">
        <v>143</v>
      </c>
      <c r="D76" s="53">
        <v>0</v>
      </c>
      <c r="E76" s="53">
        <v>0</v>
      </c>
      <c r="F76" s="54">
        <f t="shared" si="1"/>
        <v>0</v>
      </c>
      <c r="G76" s="53"/>
      <c r="H76" s="83"/>
      <c r="I76" s="84"/>
      <c r="J76" s="54"/>
      <c r="K76" s="55">
        <f t="shared" si="2"/>
        <v>0</v>
      </c>
      <c r="L76" s="56">
        <f>D10</f>
        <v>0</v>
      </c>
      <c r="M76" s="59">
        <v>0</v>
      </c>
      <c r="N76" s="58">
        <f t="shared" si="4"/>
        <v>0</v>
      </c>
      <c r="O76" s="48">
        <f t="shared" si="5"/>
        <v>0</v>
      </c>
      <c r="P76" s="11" t="s">
        <v>29</v>
      </c>
    </row>
    <row r="77" spans="1:18" outlineLevel="1" x14ac:dyDescent="0.35">
      <c r="A77" s="92"/>
      <c r="B77" s="75" t="s">
        <v>144</v>
      </c>
      <c r="C77" s="50" t="s">
        <v>145</v>
      </c>
      <c r="D77" s="53">
        <v>0</v>
      </c>
      <c r="E77" s="53">
        <v>26</v>
      </c>
      <c r="F77" s="54">
        <f t="shared" si="1"/>
        <v>26</v>
      </c>
      <c r="G77" s="53"/>
      <c r="H77" s="83"/>
      <c r="I77" s="84"/>
      <c r="J77" s="54"/>
      <c r="K77" s="55">
        <f t="shared" si="2"/>
        <v>26</v>
      </c>
      <c r="L77" s="56">
        <v>3</v>
      </c>
      <c r="M77" s="57">
        <v>65000</v>
      </c>
      <c r="N77" s="58">
        <f t="shared" si="4"/>
        <v>78</v>
      </c>
      <c r="O77" s="48">
        <f t="shared" si="5"/>
        <v>9902.6651455075935</v>
      </c>
      <c r="R77" s="15"/>
    </row>
    <row r="78" spans="1:18" hidden="1" outlineLevel="1" x14ac:dyDescent="0.35">
      <c r="A78" s="92"/>
      <c r="B78" s="75" t="s">
        <v>146</v>
      </c>
      <c r="C78" s="50" t="s">
        <v>147</v>
      </c>
      <c r="D78" s="53">
        <v>0</v>
      </c>
      <c r="E78" s="53">
        <v>2</v>
      </c>
      <c r="F78" s="54">
        <f t="shared" si="1"/>
        <v>2</v>
      </c>
      <c r="G78" s="53"/>
      <c r="H78" s="83"/>
      <c r="I78" s="84"/>
      <c r="J78" s="54"/>
      <c r="K78" s="55">
        <f t="shared" si="2"/>
        <v>2</v>
      </c>
      <c r="L78" s="56">
        <f>D10</f>
        <v>0</v>
      </c>
      <c r="M78" s="59">
        <v>0</v>
      </c>
      <c r="N78" s="58">
        <f t="shared" si="4"/>
        <v>0</v>
      </c>
      <c r="O78" s="48">
        <f t="shared" si="5"/>
        <v>0</v>
      </c>
      <c r="P78" s="11" t="s">
        <v>29</v>
      </c>
    </row>
    <row r="79" spans="1:18" outlineLevel="1" x14ac:dyDescent="0.35">
      <c r="A79" s="92"/>
      <c r="B79" s="75" t="s">
        <v>148</v>
      </c>
      <c r="C79" s="50" t="s">
        <v>149</v>
      </c>
      <c r="D79" s="53">
        <v>9</v>
      </c>
      <c r="E79" s="53">
        <v>11</v>
      </c>
      <c r="F79" s="54">
        <f t="shared" si="1"/>
        <v>20</v>
      </c>
      <c r="G79" s="53"/>
      <c r="H79" s="83"/>
      <c r="I79" s="84"/>
      <c r="J79" s="54"/>
      <c r="K79" s="55">
        <f t="shared" si="2"/>
        <v>20</v>
      </c>
      <c r="L79" s="56">
        <v>0</v>
      </c>
      <c r="M79" s="57">
        <v>30000</v>
      </c>
      <c r="N79" s="58">
        <f>K79*L79</f>
        <v>0</v>
      </c>
      <c r="O79" s="48">
        <f t="shared" si="5"/>
        <v>0</v>
      </c>
    </row>
    <row r="80" spans="1:18" outlineLevel="1" x14ac:dyDescent="0.35">
      <c r="A80" s="92"/>
      <c r="B80" s="75" t="s">
        <v>150</v>
      </c>
      <c r="C80" s="50" t="s">
        <v>151</v>
      </c>
      <c r="D80" s="62">
        <v>313</v>
      </c>
      <c r="E80" s="62">
        <v>267</v>
      </c>
      <c r="F80" s="54">
        <f t="shared" si="1"/>
        <v>580</v>
      </c>
      <c r="G80" s="62"/>
      <c r="H80" s="87"/>
      <c r="I80" s="88"/>
      <c r="J80" s="63"/>
      <c r="K80" s="55">
        <f t="shared" si="2"/>
        <v>580</v>
      </c>
      <c r="L80" s="56">
        <f>D9</f>
        <v>1</v>
      </c>
      <c r="M80" s="57">
        <v>80000</v>
      </c>
      <c r="N80" s="58">
        <f t="shared" si="4"/>
        <v>580</v>
      </c>
      <c r="O80" s="48">
        <f t="shared" ref="O80:O89" si="6">N80/$N$118*$C$14</f>
        <v>73635.202364030833</v>
      </c>
    </row>
    <row r="81" spans="1:89" s="12" customFormat="1" outlineLevel="1" x14ac:dyDescent="0.35">
      <c r="A81" s="92"/>
      <c r="B81" s="75" t="s">
        <v>152</v>
      </c>
      <c r="C81" s="50" t="s">
        <v>153</v>
      </c>
      <c r="D81" s="62">
        <v>5</v>
      </c>
      <c r="E81" s="62">
        <v>20</v>
      </c>
      <c r="F81" s="54">
        <f t="shared" si="1"/>
        <v>25</v>
      </c>
      <c r="G81" s="62"/>
      <c r="H81" s="87"/>
      <c r="I81" s="88"/>
      <c r="J81" s="63"/>
      <c r="K81" s="55">
        <f t="shared" si="2"/>
        <v>25</v>
      </c>
      <c r="L81" s="56">
        <v>0</v>
      </c>
      <c r="M81" s="64">
        <v>30000</v>
      </c>
      <c r="N81" s="58">
        <f>K81*L81</f>
        <v>0</v>
      </c>
      <c r="O81" s="48">
        <f t="shared" si="6"/>
        <v>0</v>
      </c>
      <c r="P81" s="15"/>
      <c r="Q81"/>
      <c r="R81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</row>
    <row r="82" spans="1:89" outlineLevel="1" x14ac:dyDescent="0.35">
      <c r="A82" s="92"/>
      <c r="B82" s="75" t="s">
        <v>154</v>
      </c>
      <c r="C82" s="50" t="s">
        <v>155</v>
      </c>
      <c r="D82" s="62">
        <v>5</v>
      </c>
      <c r="E82" s="62">
        <v>19</v>
      </c>
      <c r="F82" s="54">
        <f t="shared" si="1"/>
        <v>24</v>
      </c>
      <c r="G82" s="62"/>
      <c r="H82" s="87"/>
      <c r="I82" s="88"/>
      <c r="J82" s="63"/>
      <c r="K82" s="55">
        <f t="shared" si="2"/>
        <v>24</v>
      </c>
      <c r="L82" s="56">
        <f t="shared" si="3"/>
        <v>3</v>
      </c>
      <c r="M82" s="57">
        <v>55000</v>
      </c>
      <c r="N82" s="58">
        <f t="shared" si="4"/>
        <v>72</v>
      </c>
      <c r="O82" s="48">
        <f t="shared" si="6"/>
        <v>9140.9216727762396</v>
      </c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</row>
    <row r="83" spans="1:89" outlineLevel="1" x14ac:dyDescent="0.35">
      <c r="A83" s="92"/>
      <c r="B83" s="75" t="s">
        <v>156</v>
      </c>
      <c r="C83" s="50" t="s">
        <v>157</v>
      </c>
      <c r="D83" s="62">
        <v>328</v>
      </c>
      <c r="E83" s="62">
        <v>267</v>
      </c>
      <c r="F83" s="54">
        <f t="shared" ref="F83:F117" si="7">SUM(D83:E83)</f>
        <v>595</v>
      </c>
      <c r="G83" s="62"/>
      <c r="H83" s="87"/>
      <c r="I83" s="88"/>
      <c r="J83" s="63"/>
      <c r="K83" s="55">
        <f t="shared" ref="K83:K117" si="8">SUM(F83)</f>
        <v>595</v>
      </c>
      <c r="L83" s="56">
        <f>D8</f>
        <v>2</v>
      </c>
      <c r="M83" s="57">
        <v>80000</v>
      </c>
      <c r="N83" s="58">
        <f t="shared" ref="N83:N117" si="9">K83*L83</f>
        <v>1190</v>
      </c>
      <c r="O83" s="48">
        <f t="shared" si="6"/>
        <v>151079.1220917184</v>
      </c>
      <c r="S83" s="68"/>
    </row>
    <row r="84" spans="1:89" outlineLevel="1" x14ac:dyDescent="0.35">
      <c r="A84" s="92"/>
      <c r="B84" s="75" t="s">
        <v>158</v>
      </c>
      <c r="C84" s="50" t="s">
        <v>159</v>
      </c>
      <c r="D84" s="62">
        <v>41</v>
      </c>
      <c r="E84" s="62">
        <v>28</v>
      </c>
      <c r="F84" s="54">
        <f t="shared" si="7"/>
        <v>69</v>
      </c>
      <c r="G84" s="62"/>
      <c r="H84" s="87"/>
      <c r="I84" s="88"/>
      <c r="J84" s="63"/>
      <c r="K84" s="55">
        <f t="shared" si="8"/>
        <v>69</v>
      </c>
      <c r="L84" s="56">
        <f t="shared" ref="L84:L117" si="10">$D$7</f>
        <v>3</v>
      </c>
      <c r="M84" s="57">
        <v>55000</v>
      </c>
      <c r="N84" s="58">
        <f t="shared" si="9"/>
        <v>207</v>
      </c>
      <c r="O84" s="48">
        <f t="shared" si="6"/>
        <v>26280.149809231691</v>
      </c>
      <c r="S84" s="68"/>
    </row>
    <row r="85" spans="1:89" outlineLevel="1" x14ac:dyDescent="0.35">
      <c r="A85" s="92"/>
      <c r="B85" s="75" t="s">
        <v>160</v>
      </c>
      <c r="C85" s="50" t="s">
        <v>161</v>
      </c>
      <c r="D85" s="62">
        <v>125</v>
      </c>
      <c r="E85" s="62">
        <v>74</v>
      </c>
      <c r="F85" s="54">
        <f t="shared" si="7"/>
        <v>199</v>
      </c>
      <c r="G85" s="62"/>
      <c r="H85" s="87"/>
      <c r="I85" s="88"/>
      <c r="J85" s="63"/>
      <c r="K85" s="55">
        <f t="shared" si="8"/>
        <v>199</v>
      </c>
      <c r="L85" s="56">
        <f>$D$7</f>
        <v>3</v>
      </c>
      <c r="M85" s="57">
        <v>75000</v>
      </c>
      <c r="N85" s="58">
        <f t="shared" si="9"/>
        <v>597</v>
      </c>
      <c r="O85" s="48">
        <f t="shared" si="6"/>
        <v>75793.475536769663</v>
      </c>
      <c r="S85" s="68"/>
    </row>
    <row r="86" spans="1:89" outlineLevel="1" x14ac:dyDescent="0.35">
      <c r="A86" s="92"/>
      <c r="B86" s="75" t="s">
        <v>162</v>
      </c>
      <c r="C86" s="50" t="s">
        <v>163</v>
      </c>
      <c r="D86" s="62">
        <v>818</v>
      </c>
      <c r="E86" s="62">
        <v>558</v>
      </c>
      <c r="F86" s="54">
        <f t="shared" si="7"/>
        <v>1376</v>
      </c>
      <c r="G86" s="62"/>
      <c r="H86" s="87"/>
      <c r="I86" s="88"/>
      <c r="J86" s="63"/>
      <c r="K86" s="55">
        <f t="shared" si="8"/>
        <v>1376</v>
      </c>
      <c r="L86" s="56">
        <v>1</v>
      </c>
      <c r="M86" s="57">
        <v>80000</v>
      </c>
      <c r="N86" s="58">
        <f t="shared" si="9"/>
        <v>1376</v>
      </c>
      <c r="O86" s="49">
        <f t="shared" si="6"/>
        <v>174693.16974639037</v>
      </c>
      <c r="R86" s="15"/>
      <c r="S86" s="68"/>
    </row>
    <row r="87" spans="1:89" outlineLevel="1" x14ac:dyDescent="0.35">
      <c r="A87" s="92"/>
      <c r="B87" s="75" t="s">
        <v>164</v>
      </c>
      <c r="C87" s="50" t="s">
        <v>165</v>
      </c>
      <c r="D87" s="62">
        <v>27</v>
      </c>
      <c r="E87" s="62">
        <v>12</v>
      </c>
      <c r="F87" s="54">
        <f t="shared" si="7"/>
        <v>39</v>
      </c>
      <c r="G87" s="62"/>
      <c r="H87" s="87"/>
      <c r="I87" s="88"/>
      <c r="J87" s="63"/>
      <c r="K87" s="55">
        <f t="shared" si="8"/>
        <v>39</v>
      </c>
      <c r="L87" s="56">
        <f t="shared" si="10"/>
        <v>3</v>
      </c>
      <c r="M87" s="57">
        <v>55000</v>
      </c>
      <c r="N87" s="58">
        <f t="shared" si="9"/>
        <v>117</v>
      </c>
      <c r="O87" s="48">
        <f t="shared" si="6"/>
        <v>14853.997718261391</v>
      </c>
      <c r="S87" s="68"/>
    </row>
    <row r="88" spans="1:89" outlineLevel="1" x14ac:dyDescent="0.35">
      <c r="A88" s="92"/>
      <c r="B88" s="75" t="s">
        <v>166</v>
      </c>
      <c r="C88" s="50" t="s">
        <v>167</v>
      </c>
      <c r="D88" s="62">
        <v>327</v>
      </c>
      <c r="E88" s="62">
        <v>353</v>
      </c>
      <c r="F88" s="54">
        <f t="shared" si="7"/>
        <v>680</v>
      </c>
      <c r="G88" s="62"/>
      <c r="H88" s="87"/>
      <c r="I88" s="88"/>
      <c r="J88" s="63"/>
      <c r="K88" s="55">
        <f t="shared" si="8"/>
        <v>680</v>
      </c>
      <c r="L88" s="56">
        <v>2</v>
      </c>
      <c r="M88" s="57">
        <v>110000</v>
      </c>
      <c r="N88" s="58">
        <f t="shared" si="9"/>
        <v>1360</v>
      </c>
      <c r="O88" s="48">
        <f t="shared" si="6"/>
        <v>172661.85381910676</v>
      </c>
      <c r="S88" s="68"/>
    </row>
    <row r="89" spans="1:89" outlineLevel="1" x14ac:dyDescent="0.35">
      <c r="A89" s="92"/>
      <c r="B89" s="75" t="s">
        <v>168</v>
      </c>
      <c r="C89" s="50" t="s">
        <v>169</v>
      </c>
      <c r="D89" s="62">
        <v>14</v>
      </c>
      <c r="E89" s="62">
        <v>25</v>
      </c>
      <c r="F89" s="54">
        <f t="shared" si="7"/>
        <v>39</v>
      </c>
      <c r="G89" s="62"/>
      <c r="H89" s="87"/>
      <c r="I89" s="88"/>
      <c r="J89" s="63"/>
      <c r="K89" s="55">
        <f t="shared" si="8"/>
        <v>39</v>
      </c>
      <c r="L89" s="56">
        <v>2</v>
      </c>
      <c r="M89" s="57">
        <v>55000</v>
      </c>
      <c r="N89" s="58">
        <f t="shared" si="9"/>
        <v>78</v>
      </c>
      <c r="O89" s="48">
        <f t="shared" si="6"/>
        <v>9902.6651455075935</v>
      </c>
      <c r="S89" s="68"/>
    </row>
    <row r="90" spans="1:89" s="11" customFormat="1" outlineLevel="1" x14ac:dyDescent="0.35">
      <c r="A90" s="92"/>
      <c r="B90" s="75" t="s">
        <v>170</v>
      </c>
      <c r="C90" s="50" t="s">
        <v>171</v>
      </c>
      <c r="D90" s="62">
        <v>285</v>
      </c>
      <c r="E90" s="62">
        <v>49</v>
      </c>
      <c r="F90" s="54">
        <f t="shared" si="7"/>
        <v>334</v>
      </c>
      <c r="G90" s="62"/>
      <c r="H90" s="87"/>
      <c r="I90" s="88"/>
      <c r="J90" s="63"/>
      <c r="K90" s="55">
        <f t="shared" si="8"/>
        <v>334</v>
      </c>
      <c r="L90" s="56">
        <f>D8</f>
        <v>2</v>
      </c>
      <c r="M90" s="64"/>
      <c r="N90" s="58">
        <f t="shared" si="9"/>
        <v>668</v>
      </c>
      <c r="O90" s="48">
        <v>71399</v>
      </c>
      <c r="P90" s="15"/>
      <c r="Q90"/>
      <c r="R90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</row>
    <row r="91" spans="1:89" outlineLevel="1" x14ac:dyDescent="0.35">
      <c r="A91" s="92"/>
      <c r="B91" s="75" t="s">
        <v>172</v>
      </c>
      <c r="C91" s="50" t="s">
        <v>173</v>
      </c>
      <c r="D91" s="62">
        <v>26</v>
      </c>
      <c r="E91" s="62">
        <v>1</v>
      </c>
      <c r="F91" s="54">
        <f t="shared" si="7"/>
        <v>27</v>
      </c>
      <c r="G91" s="62"/>
      <c r="H91" s="87"/>
      <c r="I91" s="88"/>
      <c r="J91" s="63"/>
      <c r="K91" s="55">
        <f t="shared" si="8"/>
        <v>27</v>
      </c>
      <c r="L91" s="56">
        <v>0</v>
      </c>
      <c r="M91" s="64">
        <v>30000</v>
      </c>
      <c r="N91" s="58">
        <f>K91*L91</f>
        <v>0</v>
      </c>
      <c r="O91" s="48">
        <f t="shared" ref="O91:O115" si="11">N91/$N$118*$C$14</f>
        <v>0</v>
      </c>
      <c r="P91" s="15"/>
      <c r="S91" s="15"/>
      <c r="T91" s="15"/>
      <c r="U91" s="15"/>
    </row>
    <row r="92" spans="1:89" outlineLevel="1" x14ac:dyDescent="0.35">
      <c r="A92" s="92"/>
      <c r="B92" s="75" t="s">
        <v>174</v>
      </c>
      <c r="C92" s="50" t="s">
        <v>175</v>
      </c>
      <c r="D92" s="62">
        <v>56</v>
      </c>
      <c r="E92" s="62">
        <v>16</v>
      </c>
      <c r="F92" s="54">
        <f t="shared" si="7"/>
        <v>72</v>
      </c>
      <c r="G92" s="62"/>
      <c r="H92" s="87"/>
      <c r="I92" s="88"/>
      <c r="J92" s="63"/>
      <c r="K92" s="55">
        <f t="shared" si="8"/>
        <v>72</v>
      </c>
      <c r="L92" s="56">
        <f t="shared" si="10"/>
        <v>3</v>
      </c>
      <c r="M92" s="64">
        <v>65000</v>
      </c>
      <c r="N92" s="58">
        <f t="shared" si="9"/>
        <v>216</v>
      </c>
      <c r="O92" s="48">
        <f t="shared" si="11"/>
        <v>27422.765018328719</v>
      </c>
      <c r="P92" s="15"/>
      <c r="S92" s="15"/>
      <c r="T92" s="15"/>
      <c r="U92" s="15"/>
    </row>
    <row r="93" spans="1:89" outlineLevel="1" x14ac:dyDescent="0.35">
      <c r="A93" s="92"/>
      <c r="B93" s="75" t="s">
        <v>176</v>
      </c>
      <c r="C93" s="50" t="s">
        <v>177</v>
      </c>
      <c r="D93" s="62">
        <v>28</v>
      </c>
      <c r="E93" s="62">
        <v>35</v>
      </c>
      <c r="F93" s="54">
        <f t="shared" si="7"/>
        <v>63</v>
      </c>
      <c r="G93" s="62"/>
      <c r="H93" s="87"/>
      <c r="I93" s="88"/>
      <c r="J93" s="63"/>
      <c r="K93" s="55">
        <f t="shared" si="8"/>
        <v>63</v>
      </c>
      <c r="L93" s="56">
        <v>2</v>
      </c>
      <c r="M93" s="57">
        <v>65000</v>
      </c>
      <c r="N93" s="58">
        <f t="shared" si="9"/>
        <v>126</v>
      </c>
      <c r="O93" s="48">
        <f t="shared" si="11"/>
        <v>15996.612927358419</v>
      </c>
    </row>
    <row r="94" spans="1:89" outlineLevel="1" x14ac:dyDescent="0.35">
      <c r="A94" s="92"/>
      <c r="B94" s="75" t="s">
        <v>178</v>
      </c>
      <c r="C94" s="50" t="s">
        <v>179</v>
      </c>
      <c r="D94" s="53">
        <v>157</v>
      </c>
      <c r="E94" s="53">
        <v>62</v>
      </c>
      <c r="F94" s="54">
        <f t="shared" si="7"/>
        <v>219</v>
      </c>
      <c r="G94" s="53"/>
      <c r="H94" s="83"/>
      <c r="I94" s="84"/>
      <c r="J94" s="54"/>
      <c r="K94" s="55">
        <f t="shared" si="8"/>
        <v>219</v>
      </c>
      <c r="L94" s="56">
        <v>2</v>
      </c>
      <c r="M94" s="57">
        <v>75000</v>
      </c>
      <c r="N94" s="58">
        <f t="shared" si="9"/>
        <v>438</v>
      </c>
      <c r="O94" s="48">
        <f t="shared" si="11"/>
        <v>55607.27350938879</v>
      </c>
    </row>
    <row r="95" spans="1:89" outlineLevel="1" x14ac:dyDescent="0.35">
      <c r="A95" s="92"/>
      <c r="B95" s="75" t="s">
        <v>180</v>
      </c>
      <c r="C95" s="50" t="s">
        <v>181</v>
      </c>
      <c r="D95" s="53">
        <v>140</v>
      </c>
      <c r="E95" s="53">
        <v>62</v>
      </c>
      <c r="F95" s="54">
        <f t="shared" si="7"/>
        <v>202</v>
      </c>
      <c r="G95" s="53"/>
      <c r="H95" s="83"/>
      <c r="I95" s="84"/>
      <c r="J95" s="54"/>
      <c r="K95" s="55">
        <f t="shared" si="8"/>
        <v>202</v>
      </c>
      <c r="L95" s="56">
        <f t="shared" si="10"/>
        <v>3</v>
      </c>
      <c r="M95" s="57">
        <v>90000</v>
      </c>
      <c r="N95" s="58">
        <f t="shared" si="9"/>
        <v>606</v>
      </c>
      <c r="O95" s="48">
        <f t="shared" si="11"/>
        <v>76936.090745866692</v>
      </c>
    </row>
    <row r="96" spans="1:89" outlineLevel="1" x14ac:dyDescent="0.35">
      <c r="A96" s="92"/>
      <c r="B96" s="75" t="s">
        <v>182</v>
      </c>
      <c r="C96" s="50" t="s">
        <v>183</v>
      </c>
      <c r="D96" s="53">
        <v>370</v>
      </c>
      <c r="E96" s="53">
        <v>280</v>
      </c>
      <c r="F96" s="54">
        <f t="shared" si="7"/>
        <v>650</v>
      </c>
      <c r="G96" s="53"/>
      <c r="H96" s="83"/>
      <c r="I96" s="84"/>
      <c r="J96" s="54"/>
      <c r="K96" s="55">
        <f t="shared" si="8"/>
        <v>650</v>
      </c>
      <c r="L96" s="56">
        <f t="shared" si="10"/>
        <v>3</v>
      </c>
      <c r="M96" s="57">
        <v>110000</v>
      </c>
      <c r="N96" s="58">
        <f t="shared" si="9"/>
        <v>1950</v>
      </c>
      <c r="O96" s="48">
        <f t="shared" si="11"/>
        <v>247566.62863768984</v>
      </c>
    </row>
    <row r="97" spans="1:16" outlineLevel="1" x14ac:dyDescent="0.35">
      <c r="A97" s="92"/>
      <c r="B97" s="75" t="s">
        <v>184</v>
      </c>
      <c r="C97" s="50" t="s">
        <v>185</v>
      </c>
      <c r="D97" s="53">
        <v>132</v>
      </c>
      <c r="E97" s="53">
        <v>116</v>
      </c>
      <c r="F97" s="54">
        <f t="shared" si="7"/>
        <v>248</v>
      </c>
      <c r="G97" s="53"/>
      <c r="H97" s="83"/>
      <c r="I97" s="84"/>
      <c r="J97" s="54"/>
      <c r="K97" s="55">
        <f t="shared" si="8"/>
        <v>248</v>
      </c>
      <c r="L97" s="56">
        <f t="shared" si="10"/>
        <v>3</v>
      </c>
      <c r="M97" s="57">
        <v>75000</v>
      </c>
      <c r="N97" s="58">
        <f t="shared" si="9"/>
        <v>744</v>
      </c>
      <c r="O97" s="48">
        <f t="shared" si="11"/>
        <v>94456.190618687819</v>
      </c>
    </row>
    <row r="98" spans="1:16" outlineLevel="1" x14ac:dyDescent="0.35">
      <c r="A98" s="92"/>
      <c r="B98" s="75" t="s">
        <v>186</v>
      </c>
      <c r="C98" s="50" t="s">
        <v>187</v>
      </c>
      <c r="D98" s="53">
        <v>35</v>
      </c>
      <c r="E98" s="53">
        <v>29</v>
      </c>
      <c r="F98" s="54">
        <f t="shared" si="7"/>
        <v>64</v>
      </c>
      <c r="G98" s="53"/>
      <c r="H98" s="83"/>
      <c r="I98" s="84"/>
      <c r="J98" s="54"/>
      <c r="K98" s="55">
        <f t="shared" si="8"/>
        <v>64</v>
      </c>
      <c r="L98" s="56">
        <v>1</v>
      </c>
      <c r="M98" s="57">
        <v>40000</v>
      </c>
      <c r="N98" s="58">
        <f>K98*L98</f>
        <v>64</v>
      </c>
      <c r="O98" s="48">
        <f t="shared" si="11"/>
        <v>8125.263709134435</v>
      </c>
    </row>
    <row r="99" spans="1:16" outlineLevel="1" x14ac:dyDescent="0.35">
      <c r="A99" s="92"/>
      <c r="B99" s="75" t="s">
        <v>188</v>
      </c>
      <c r="C99" s="50" t="s">
        <v>189</v>
      </c>
      <c r="D99" s="53">
        <v>105</v>
      </c>
      <c r="E99" s="53">
        <v>20</v>
      </c>
      <c r="F99" s="54">
        <f t="shared" si="7"/>
        <v>125</v>
      </c>
      <c r="G99" s="53"/>
      <c r="H99" s="83"/>
      <c r="I99" s="84"/>
      <c r="J99" s="54"/>
      <c r="K99" s="55">
        <f t="shared" si="8"/>
        <v>125</v>
      </c>
      <c r="L99" s="56">
        <f>D9</f>
        <v>1</v>
      </c>
      <c r="M99" s="57">
        <v>50000</v>
      </c>
      <c r="N99" s="58">
        <f t="shared" si="9"/>
        <v>125</v>
      </c>
      <c r="O99" s="48">
        <f t="shared" si="11"/>
        <v>15869.655681903194</v>
      </c>
    </row>
    <row r="100" spans="1:16" outlineLevel="1" x14ac:dyDescent="0.35">
      <c r="A100" s="92"/>
      <c r="B100" s="75" t="s">
        <v>190</v>
      </c>
      <c r="C100" s="50" t="s">
        <v>191</v>
      </c>
      <c r="D100" s="53">
        <v>351</v>
      </c>
      <c r="E100" s="53">
        <v>134</v>
      </c>
      <c r="F100" s="54">
        <f t="shared" si="7"/>
        <v>485</v>
      </c>
      <c r="G100" s="53"/>
      <c r="H100" s="83"/>
      <c r="I100" s="84"/>
      <c r="J100" s="54"/>
      <c r="K100" s="55">
        <f t="shared" si="8"/>
        <v>485</v>
      </c>
      <c r="L100" s="56">
        <f t="shared" si="10"/>
        <v>3</v>
      </c>
      <c r="M100" s="57">
        <v>95000</v>
      </c>
      <c r="N100" s="58">
        <f t="shared" si="9"/>
        <v>1455</v>
      </c>
      <c r="O100" s="48">
        <f t="shared" si="11"/>
        <v>184722.79213735319</v>
      </c>
    </row>
    <row r="101" spans="1:16" outlineLevel="1" x14ac:dyDescent="0.35">
      <c r="A101" s="92"/>
      <c r="B101" s="75" t="s">
        <v>192</v>
      </c>
      <c r="C101" s="50" t="s">
        <v>193</v>
      </c>
      <c r="D101" s="53">
        <v>36</v>
      </c>
      <c r="E101" s="53">
        <v>15</v>
      </c>
      <c r="F101" s="54">
        <f t="shared" si="7"/>
        <v>51</v>
      </c>
      <c r="G101" s="53"/>
      <c r="H101" s="83"/>
      <c r="I101" s="84"/>
      <c r="J101" s="54"/>
      <c r="K101" s="55">
        <f t="shared" si="8"/>
        <v>51</v>
      </c>
      <c r="L101" s="56">
        <f>D9</f>
        <v>1</v>
      </c>
      <c r="M101" s="57">
        <v>30000</v>
      </c>
      <c r="N101" s="58">
        <f t="shared" si="9"/>
        <v>51</v>
      </c>
      <c r="O101" s="48">
        <f t="shared" si="11"/>
        <v>6474.8195182165036</v>
      </c>
    </row>
    <row r="102" spans="1:16" outlineLevel="1" x14ac:dyDescent="0.35">
      <c r="A102" s="92"/>
      <c r="B102" s="75" t="s">
        <v>194</v>
      </c>
      <c r="C102" s="50" t="s">
        <v>195</v>
      </c>
      <c r="D102" s="53">
        <v>74</v>
      </c>
      <c r="E102" s="53">
        <v>14</v>
      </c>
      <c r="F102" s="54">
        <f t="shared" si="7"/>
        <v>88</v>
      </c>
      <c r="G102" s="53"/>
      <c r="H102" s="83"/>
      <c r="I102" s="84"/>
      <c r="J102" s="54"/>
      <c r="K102" s="55">
        <f t="shared" si="8"/>
        <v>88</v>
      </c>
      <c r="L102" s="56">
        <v>2</v>
      </c>
      <c r="M102" s="57">
        <v>65000</v>
      </c>
      <c r="N102" s="58">
        <f t="shared" si="9"/>
        <v>176</v>
      </c>
      <c r="O102" s="48">
        <f t="shared" si="11"/>
        <v>22344.475200119698</v>
      </c>
    </row>
    <row r="103" spans="1:16" outlineLevel="1" x14ac:dyDescent="0.35">
      <c r="A103" s="92"/>
      <c r="B103" s="75" t="s">
        <v>196</v>
      </c>
      <c r="C103" s="50" t="s">
        <v>197</v>
      </c>
      <c r="D103" s="53">
        <v>37</v>
      </c>
      <c r="E103" s="53">
        <v>25</v>
      </c>
      <c r="F103" s="54">
        <f t="shared" si="7"/>
        <v>62</v>
      </c>
      <c r="G103" s="53"/>
      <c r="H103" s="83"/>
      <c r="I103" s="84"/>
      <c r="J103" s="54"/>
      <c r="K103" s="55">
        <f t="shared" si="8"/>
        <v>62</v>
      </c>
      <c r="L103" s="56">
        <f>D9</f>
        <v>1</v>
      </c>
      <c r="M103" s="57">
        <v>20000</v>
      </c>
      <c r="N103" s="58">
        <f t="shared" si="9"/>
        <v>62</v>
      </c>
      <c r="O103" s="48">
        <f t="shared" si="11"/>
        <v>7871.3492182239843</v>
      </c>
    </row>
    <row r="104" spans="1:16" outlineLevel="1" x14ac:dyDescent="0.35">
      <c r="A104" s="92"/>
      <c r="B104" s="75" t="s">
        <v>198</v>
      </c>
      <c r="C104" s="50" t="s">
        <v>199</v>
      </c>
      <c r="D104" s="53">
        <v>174</v>
      </c>
      <c r="E104" s="53">
        <v>242</v>
      </c>
      <c r="F104" s="54">
        <f t="shared" si="7"/>
        <v>416</v>
      </c>
      <c r="G104" s="53"/>
      <c r="H104" s="83"/>
      <c r="I104" s="84"/>
      <c r="J104" s="54"/>
      <c r="K104" s="55">
        <f t="shared" si="8"/>
        <v>416</v>
      </c>
      <c r="L104" s="56">
        <f>D8</f>
        <v>2</v>
      </c>
      <c r="M104" s="57">
        <v>70000</v>
      </c>
      <c r="N104" s="58">
        <f t="shared" si="9"/>
        <v>832</v>
      </c>
      <c r="O104" s="48">
        <f t="shared" si="11"/>
        <v>105628.42821874766</v>
      </c>
    </row>
    <row r="105" spans="1:16" hidden="1" outlineLevel="1" x14ac:dyDescent="0.35">
      <c r="A105" s="92"/>
      <c r="B105" s="75" t="s">
        <v>200</v>
      </c>
      <c r="C105" s="50" t="s">
        <v>201</v>
      </c>
      <c r="D105" s="53">
        <v>0</v>
      </c>
      <c r="E105" s="53">
        <v>0</v>
      </c>
      <c r="F105" s="54">
        <f t="shared" si="7"/>
        <v>0</v>
      </c>
      <c r="G105" s="53"/>
      <c r="H105" s="83"/>
      <c r="I105" s="84"/>
      <c r="J105" s="54"/>
      <c r="K105" s="55">
        <f t="shared" si="8"/>
        <v>0</v>
      </c>
      <c r="L105" s="56">
        <v>0</v>
      </c>
      <c r="M105" s="59">
        <v>0</v>
      </c>
      <c r="N105" s="58">
        <f t="shared" si="9"/>
        <v>0</v>
      </c>
      <c r="O105" s="49">
        <f t="shared" si="11"/>
        <v>0</v>
      </c>
    </row>
    <row r="106" spans="1:16" outlineLevel="1" x14ac:dyDescent="0.35">
      <c r="A106" s="92"/>
      <c r="B106" s="75" t="s">
        <v>202</v>
      </c>
      <c r="C106" s="50" t="s">
        <v>203</v>
      </c>
      <c r="D106" s="53">
        <v>24</v>
      </c>
      <c r="E106" s="53">
        <v>31</v>
      </c>
      <c r="F106" s="54">
        <f t="shared" si="7"/>
        <v>55</v>
      </c>
      <c r="G106" s="53"/>
      <c r="H106" s="83"/>
      <c r="I106" s="84"/>
      <c r="J106" s="54"/>
      <c r="K106" s="55">
        <f t="shared" si="8"/>
        <v>55</v>
      </c>
      <c r="L106" s="56">
        <f t="shared" si="10"/>
        <v>3</v>
      </c>
      <c r="M106" s="57">
        <v>65000</v>
      </c>
      <c r="N106" s="58">
        <f t="shared" si="9"/>
        <v>165</v>
      </c>
      <c r="O106" s="48">
        <f t="shared" si="11"/>
        <v>20947.945500112219</v>
      </c>
    </row>
    <row r="107" spans="1:16" outlineLevel="1" x14ac:dyDescent="0.35">
      <c r="A107" s="92"/>
      <c r="B107" s="75" t="s">
        <v>204</v>
      </c>
      <c r="C107" s="50" t="s">
        <v>205</v>
      </c>
      <c r="D107" s="53">
        <v>80</v>
      </c>
      <c r="E107" s="53">
        <v>81</v>
      </c>
      <c r="F107" s="54">
        <f t="shared" si="7"/>
        <v>161</v>
      </c>
      <c r="G107" s="53"/>
      <c r="H107" s="83"/>
      <c r="I107" s="84"/>
      <c r="J107" s="54"/>
      <c r="K107" s="55">
        <f t="shared" si="8"/>
        <v>161</v>
      </c>
      <c r="L107" s="56">
        <f>D9</f>
        <v>1</v>
      </c>
      <c r="M107" s="57">
        <v>50000</v>
      </c>
      <c r="N107" s="58">
        <f t="shared" si="9"/>
        <v>161</v>
      </c>
      <c r="O107" s="48">
        <f t="shared" si="11"/>
        <v>20440.116518291314</v>
      </c>
    </row>
    <row r="108" spans="1:16" outlineLevel="1" x14ac:dyDescent="0.35">
      <c r="A108" s="92"/>
      <c r="B108" s="75" t="s">
        <v>206</v>
      </c>
      <c r="C108" s="50" t="s">
        <v>207</v>
      </c>
      <c r="D108" s="53">
        <v>22</v>
      </c>
      <c r="E108" s="53">
        <v>7</v>
      </c>
      <c r="F108" s="54">
        <f t="shared" si="7"/>
        <v>29</v>
      </c>
      <c r="G108" s="53"/>
      <c r="H108" s="83"/>
      <c r="I108" s="84"/>
      <c r="J108" s="54"/>
      <c r="K108" s="55">
        <f t="shared" si="8"/>
        <v>29</v>
      </c>
      <c r="L108" s="56">
        <v>0</v>
      </c>
      <c r="M108" s="57">
        <v>30000</v>
      </c>
      <c r="N108" s="58">
        <f>K108*L108</f>
        <v>0</v>
      </c>
      <c r="O108" s="48">
        <f t="shared" si="11"/>
        <v>0</v>
      </c>
    </row>
    <row r="109" spans="1:16" hidden="1" outlineLevel="1" x14ac:dyDescent="0.35">
      <c r="A109" s="92"/>
      <c r="B109" s="75" t="s">
        <v>208</v>
      </c>
      <c r="C109" s="50" t="s">
        <v>209</v>
      </c>
      <c r="D109" s="53">
        <v>0</v>
      </c>
      <c r="E109" s="53">
        <v>1</v>
      </c>
      <c r="F109" s="54">
        <f t="shared" si="7"/>
        <v>1</v>
      </c>
      <c r="G109" s="53"/>
      <c r="H109" s="83"/>
      <c r="I109" s="84"/>
      <c r="J109" s="54"/>
      <c r="K109" s="55">
        <f t="shared" si="8"/>
        <v>1</v>
      </c>
      <c r="L109" s="56">
        <v>0</v>
      </c>
      <c r="M109" s="57">
        <v>30000</v>
      </c>
      <c r="N109" s="58">
        <f t="shared" si="9"/>
        <v>0</v>
      </c>
      <c r="O109" s="66">
        <f t="shared" si="11"/>
        <v>0</v>
      </c>
      <c r="P109" s="11" t="s">
        <v>29</v>
      </c>
    </row>
    <row r="110" spans="1:16" hidden="1" outlineLevel="1" x14ac:dyDescent="0.35">
      <c r="A110" s="92"/>
      <c r="B110" s="75" t="s">
        <v>210</v>
      </c>
      <c r="C110" s="50" t="s">
        <v>211</v>
      </c>
      <c r="D110" s="53">
        <v>0</v>
      </c>
      <c r="E110" s="53">
        <v>1</v>
      </c>
      <c r="F110" s="54">
        <f t="shared" si="7"/>
        <v>1</v>
      </c>
      <c r="G110" s="53"/>
      <c r="H110" s="83"/>
      <c r="I110" s="84"/>
      <c r="J110" s="54"/>
      <c r="K110" s="55">
        <f t="shared" si="8"/>
        <v>1</v>
      </c>
      <c r="L110" s="56">
        <f>D10</f>
        <v>0</v>
      </c>
      <c r="M110" s="59">
        <v>0</v>
      </c>
      <c r="N110" s="58">
        <f t="shared" si="9"/>
        <v>0</v>
      </c>
      <c r="O110" s="66">
        <f t="shared" si="11"/>
        <v>0</v>
      </c>
      <c r="P110" s="11" t="s">
        <v>29</v>
      </c>
    </row>
    <row r="111" spans="1:16" outlineLevel="1" x14ac:dyDescent="0.35">
      <c r="A111" s="92"/>
      <c r="B111" s="75" t="s">
        <v>212</v>
      </c>
      <c r="C111" s="50" t="s">
        <v>213</v>
      </c>
      <c r="D111" s="53">
        <v>23</v>
      </c>
      <c r="E111" s="53">
        <v>2</v>
      </c>
      <c r="F111" s="54">
        <f t="shared" si="7"/>
        <v>25</v>
      </c>
      <c r="G111" s="53"/>
      <c r="H111" s="83"/>
      <c r="I111" s="84"/>
      <c r="J111" s="54"/>
      <c r="K111" s="55">
        <f t="shared" si="8"/>
        <v>25</v>
      </c>
      <c r="L111" s="56">
        <v>0</v>
      </c>
      <c r="M111" s="57">
        <v>30000</v>
      </c>
      <c r="N111" s="58">
        <f>K111*L111</f>
        <v>0</v>
      </c>
      <c r="O111" s="48">
        <f t="shared" si="11"/>
        <v>0</v>
      </c>
    </row>
    <row r="112" spans="1:16" outlineLevel="1" x14ac:dyDescent="0.35">
      <c r="A112" s="92"/>
      <c r="B112" s="75" t="s">
        <v>214</v>
      </c>
      <c r="C112" s="50" t="s">
        <v>215</v>
      </c>
      <c r="D112" s="53">
        <v>13</v>
      </c>
      <c r="E112" s="53">
        <v>17</v>
      </c>
      <c r="F112" s="54">
        <f t="shared" si="7"/>
        <v>30</v>
      </c>
      <c r="G112" s="53"/>
      <c r="H112" s="83"/>
      <c r="I112" s="84"/>
      <c r="J112" s="54"/>
      <c r="K112" s="55">
        <f t="shared" si="8"/>
        <v>30</v>
      </c>
      <c r="L112" s="56">
        <v>0</v>
      </c>
      <c r="M112" s="57">
        <v>40000</v>
      </c>
      <c r="N112" s="58">
        <f t="shared" si="9"/>
        <v>0</v>
      </c>
      <c r="O112" s="48">
        <f t="shared" si="11"/>
        <v>0</v>
      </c>
    </row>
    <row r="113" spans="1:16" outlineLevel="1" x14ac:dyDescent="0.35">
      <c r="A113" s="92"/>
      <c r="B113" s="75" t="s">
        <v>216</v>
      </c>
      <c r="C113" s="50" t="s">
        <v>217</v>
      </c>
      <c r="D113" s="53">
        <v>93</v>
      </c>
      <c r="E113" s="53">
        <v>32</v>
      </c>
      <c r="F113" s="54">
        <f t="shared" si="7"/>
        <v>125</v>
      </c>
      <c r="G113" s="53"/>
      <c r="H113" s="83"/>
      <c r="I113" s="84"/>
      <c r="J113" s="54"/>
      <c r="K113" s="55">
        <f t="shared" si="8"/>
        <v>125</v>
      </c>
      <c r="L113" s="56">
        <f>D9</f>
        <v>1</v>
      </c>
      <c r="M113" s="57">
        <v>50000</v>
      </c>
      <c r="N113" s="58">
        <f t="shared" si="9"/>
        <v>125</v>
      </c>
      <c r="O113" s="48">
        <f t="shared" si="11"/>
        <v>15869.655681903194</v>
      </c>
    </row>
    <row r="114" spans="1:16" outlineLevel="1" x14ac:dyDescent="0.35">
      <c r="A114" s="92"/>
      <c r="B114" s="75" t="s">
        <v>218</v>
      </c>
      <c r="C114" s="50" t="s">
        <v>219</v>
      </c>
      <c r="D114" s="53">
        <v>65</v>
      </c>
      <c r="E114" s="53">
        <v>25</v>
      </c>
      <c r="F114" s="54">
        <f t="shared" si="7"/>
        <v>90</v>
      </c>
      <c r="G114" s="53"/>
      <c r="H114" s="83"/>
      <c r="I114" s="84"/>
      <c r="J114" s="54"/>
      <c r="K114" s="55">
        <f t="shared" si="8"/>
        <v>90</v>
      </c>
      <c r="L114" s="56">
        <v>2</v>
      </c>
      <c r="M114" s="57">
        <v>60000</v>
      </c>
      <c r="N114" s="58">
        <f t="shared" si="9"/>
        <v>180</v>
      </c>
      <c r="O114" s="48">
        <f t="shared" si="11"/>
        <v>22852.304181940599</v>
      </c>
    </row>
    <row r="115" spans="1:16" outlineLevel="1" x14ac:dyDescent="0.35">
      <c r="A115" s="92"/>
      <c r="B115" s="75" t="s">
        <v>220</v>
      </c>
      <c r="C115" s="50" t="s">
        <v>221</v>
      </c>
      <c r="D115" s="53">
        <v>22</v>
      </c>
      <c r="E115" s="53">
        <v>62</v>
      </c>
      <c r="F115" s="54">
        <f t="shared" si="7"/>
        <v>84</v>
      </c>
      <c r="G115" s="53"/>
      <c r="H115" s="83"/>
      <c r="I115" s="84"/>
      <c r="J115" s="54"/>
      <c r="K115" s="55">
        <f t="shared" si="8"/>
        <v>84</v>
      </c>
      <c r="L115" s="56">
        <f>D8</f>
        <v>2</v>
      </c>
      <c r="M115" s="57">
        <v>60000</v>
      </c>
      <c r="N115" s="58">
        <f t="shared" si="9"/>
        <v>168</v>
      </c>
      <c r="O115" s="48">
        <f t="shared" si="11"/>
        <v>21328.817236477895</v>
      </c>
    </row>
    <row r="116" spans="1:16" hidden="1" outlineLevel="1" x14ac:dyDescent="0.35">
      <c r="A116" s="92"/>
      <c r="B116" s="75"/>
      <c r="C116" s="104" t="s">
        <v>222</v>
      </c>
      <c r="D116" s="53">
        <v>0</v>
      </c>
      <c r="E116" s="53">
        <v>3</v>
      </c>
      <c r="F116" s="54">
        <f t="shared" si="7"/>
        <v>3</v>
      </c>
      <c r="G116" s="53"/>
      <c r="H116" s="53"/>
      <c r="I116" s="69"/>
      <c r="J116" s="54"/>
      <c r="K116" s="55">
        <f t="shared" si="8"/>
        <v>3</v>
      </c>
      <c r="L116" s="56">
        <v>1</v>
      </c>
      <c r="M116" s="57"/>
      <c r="N116" s="58">
        <f>K116*L116</f>
        <v>3</v>
      </c>
      <c r="O116" s="66"/>
      <c r="P116" s="11" t="s">
        <v>29</v>
      </c>
    </row>
    <row r="117" spans="1:16" outlineLevel="1" x14ac:dyDescent="0.35">
      <c r="A117" s="93"/>
      <c r="B117" s="75" t="s">
        <v>223</v>
      </c>
      <c r="C117" s="105" t="s">
        <v>224</v>
      </c>
      <c r="D117" s="53">
        <v>585</v>
      </c>
      <c r="E117" s="53">
        <v>328</v>
      </c>
      <c r="F117" s="54">
        <f t="shared" si="7"/>
        <v>913</v>
      </c>
      <c r="G117" s="53"/>
      <c r="H117" s="83"/>
      <c r="I117" s="84"/>
      <c r="J117" s="54"/>
      <c r="K117" s="55">
        <f t="shared" si="8"/>
        <v>913</v>
      </c>
      <c r="L117" s="56">
        <f t="shared" si="10"/>
        <v>3</v>
      </c>
      <c r="M117" s="57">
        <v>110000</v>
      </c>
      <c r="N117" s="58">
        <f t="shared" si="9"/>
        <v>2739</v>
      </c>
      <c r="O117" s="48">
        <f>N117/$N$118*$C$14</f>
        <v>347735.89530186279</v>
      </c>
    </row>
    <row r="118" spans="1:16" x14ac:dyDescent="0.35">
      <c r="A118" s="106"/>
      <c r="B118" s="107"/>
      <c r="C118" s="108"/>
      <c r="D118" s="38">
        <f t="shared" ref="D118:E118" si="12">SUM(D16:D117)</f>
        <v>6977</v>
      </c>
      <c r="E118" s="38">
        <f t="shared" si="12"/>
        <v>5296</v>
      </c>
      <c r="F118" s="38">
        <f>SUM(F16:F117)</f>
        <v>12273</v>
      </c>
      <c r="G118" s="37"/>
      <c r="H118" s="90"/>
      <c r="I118" s="89"/>
      <c r="J118" s="38"/>
      <c r="K118" s="24">
        <f>SUM(K16:K117)</f>
        <v>12273</v>
      </c>
      <c r="L118" s="24" t="s">
        <v>17</v>
      </c>
      <c r="M118" s="29">
        <f>SUM(M16:M117)</f>
        <v>4595000</v>
      </c>
      <c r="N118" s="29">
        <f>SUM(N16:N117)</f>
        <v>26734</v>
      </c>
      <c r="O118" s="48">
        <f>SUM(O16:O117)</f>
        <v>3409703.5100994976</v>
      </c>
    </row>
    <row r="119" spans="1:16" ht="14.5" customHeight="1" x14ac:dyDescent="0.35">
      <c r="A119" s="15"/>
      <c r="B119" s="15"/>
      <c r="C119" s="15"/>
      <c r="K119" t="s">
        <v>17</v>
      </c>
      <c r="M119" s="30">
        <f>C14-M118</f>
        <v>-1200925</v>
      </c>
    </row>
    <row r="120" spans="1:16" ht="14.5" customHeight="1" x14ac:dyDescent="0.35">
      <c r="C120">
        <v>15398</v>
      </c>
    </row>
    <row r="121" spans="1:16" ht="14.5" customHeight="1" x14ac:dyDescent="0.35">
      <c r="L121" s="30"/>
    </row>
    <row r="122" spans="1:16" ht="14.5" customHeight="1" x14ac:dyDescent="0.35">
      <c r="L122" s="31"/>
    </row>
    <row r="123" spans="1:16" ht="14.5" customHeight="1" x14ac:dyDescent="0.35"/>
    <row r="124" spans="1:16" ht="14.5" customHeight="1" x14ac:dyDescent="0.35"/>
    <row r="125" spans="1:16" ht="14.5" customHeight="1" x14ac:dyDescent="0.35"/>
    <row r="126" spans="1:16" ht="14.5" customHeight="1" x14ac:dyDescent="0.35"/>
    <row r="127" spans="1:16" ht="14.5" customHeight="1" x14ac:dyDescent="0.35"/>
    <row r="128" spans="1:16" ht="14.5" customHeight="1" x14ac:dyDescent="0.35"/>
    <row r="129" ht="14.5" customHeight="1" x14ac:dyDescent="0.35"/>
    <row r="130" ht="14.5" customHeight="1" x14ac:dyDescent="0.35"/>
    <row r="131" ht="14.5" customHeight="1" x14ac:dyDescent="0.35"/>
    <row r="132" ht="14.5" customHeight="1" x14ac:dyDescent="0.35"/>
    <row r="133" ht="14.5" customHeight="1" x14ac:dyDescent="0.35"/>
    <row r="134" ht="14.5" customHeight="1" x14ac:dyDescent="0.35"/>
    <row r="135" ht="14.5" customHeight="1" x14ac:dyDescent="0.35"/>
    <row r="136" ht="14.5" customHeight="1" x14ac:dyDescent="0.35"/>
    <row r="137" ht="14.5" customHeight="1" x14ac:dyDescent="0.35"/>
    <row r="138" ht="14.5" customHeight="1" x14ac:dyDescent="0.35"/>
    <row r="139" ht="14.5" customHeight="1" x14ac:dyDescent="0.35"/>
    <row r="140" ht="14.5" customHeight="1" x14ac:dyDescent="0.35"/>
    <row r="141" ht="14.5" customHeight="1" x14ac:dyDescent="0.35"/>
    <row r="142" ht="14.5" customHeight="1" x14ac:dyDescent="0.35"/>
    <row r="143" ht="14.5" customHeight="1" x14ac:dyDescent="0.35"/>
    <row r="144" ht="14.5" customHeight="1" x14ac:dyDescent="0.35"/>
  </sheetData>
  <mergeCells count="107">
    <mergeCell ref="H113:I113"/>
    <mergeCell ref="H114:I114"/>
    <mergeCell ref="H117:I117"/>
    <mergeCell ref="A118:C118"/>
    <mergeCell ref="H118:I118"/>
    <mergeCell ref="A15:A117"/>
    <mergeCell ref="H111:I111"/>
    <mergeCell ref="H112:I112"/>
    <mergeCell ref="H108:I108"/>
    <mergeCell ref="H109:I109"/>
    <mergeCell ref="H110:I110"/>
    <mergeCell ref="H115:I115"/>
    <mergeCell ref="H100:I100"/>
    <mergeCell ref="H101:I101"/>
    <mergeCell ref="H102:I102"/>
    <mergeCell ref="H106:I106"/>
    <mergeCell ref="H107:I107"/>
    <mergeCell ref="H103:I103"/>
    <mergeCell ref="H104:I104"/>
    <mergeCell ref="H89:I89"/>
    <mergeCell ref="H90:I90"/>
    <mergeCell ref="H86:I86"/>
    <mergeCell ref="H87:I87"/>
    <mergeCell ref="H88:I88"/>
    <mergeCell ref="H105:I105"/>
    <mergeCell ref="H98:I98"/>
    <mergeCell ref="H99:I99"/>
    <mergeCell ref="H91:I91"/>
    <mergeCell ref="H92:I92"/>
    <mergeCell ref="H93:I93"/>
    <mergeCell ref="H95:I95"/>
    <mergeCell ref="H96:I96"/>
    <mergeCell ref="H97:I97"/>
    <mergeCell ref="H94:I94"/>
    <mergeCell ref="H79:I79"/>
    <mergeCell ref="H80:I80"/>
    <mergeCell ref="H81:I81"/>
    <mergeCell ref="H76:I76"/>
    <mergeCell ref="H77:I77"/>
    <mergeCell ref="H78:I78"/>
    <mergeCell ref="H85:I85"/>
    <mergeCell ref="H82:I82"/>
    <mergeCell ref="H83:I83"/>
    <mergeCell ref="H84:I84"/>
    <mergeCell ref="H67:I67"/>
    <mergeCell ref="H68:I68"/>
    <mergeCell ref="H69:I69"/>
    <mergeCell ref="H64:I64"/>
    <mergeCell ref="H65:I65"/>
    <mergeCell ref="H66:I66"/>
    <mergeCell ref="H73:I73"/>
    <mergeCell ref="H74:I74"/>
    <mergeCell ref="H75:I75"/>
    <mergeCell ref="H70:I70"/>
    <mergeCell ref="H71:I71"/>
    <mergeCell ref="H72:I72"/>
    <mergeCell ref="H55:I55"/>
    <mergeCell ref="H56:I56"/>
    <mergeCell ref="H57:I57"/>
    <mergeCell ref="H52:I52"/>
    <mergeCell ref="H53:I53"/>
    <mergeCell ref="H54:I54"/>
    <mergeCell ref="H61:I61"/>
    <mergeCell ref="H62:I62"/>
    <mergeCell ref="H63:I63"/>
    <mergeCell ref="H58:I58"/>
    <mergeCell ref="H59:I59"/>
    <mergeCell ref="H60:I60"/>
    <mergeCell ref="H45:I45"/>
    <mergeCell ref="H40:I40"/>
    <mergeCell ref="H41:I41"/>
    <mergeCell ref="H42:I42"/>
    <mergeCell ref="H49:I49"/>
    <mergeCell ref="H50:I50"/>
    <mergeCell ref="H51:I51"/>
    <mergeCell ref="H46:I46"/>
    <mergeCell ref="H47:I47"/>
    <mergeCell ref="H48:I48"/>
    <mergeCell ref="H22:I22"/>
    <mergeCell ref="H23:I23"/>
    <mergeCell ref="H24:I24"/>
    <mergeCell ref="H39:I39"/>
    <mergeCell ref="H34:I34"/>
    <mergeCell ref="H35:I35"/>
    <mergeCell ref="H36:I36"/>
    <mergeCell ref="H43:I43"/>
    <mergeCell ref="H44:I44"/>
    <mergeCell ref="H31:I31"/>
    <mergeCell ref="H32:I32"/>
    <mergeCell ref="H33:I33"/>
    <mergeCell ref="H28:I28"/>
    <mergeCell ref="H29:I29"/>
    <mergeCell ref="H30:I30"/>
    <mergeCell ref="H37:I37"/>
    <mergeCell ref="H38:I38"/>
    <mergeCell ref="H25:I25"/>
    <mergeCell ref="H26:I26"/>
    <mergeCell ref="H27:I27"/>
    <mergeCell ref="K1:K14"/>
    <mergeCell ref="H14:I14"/>
    <mergeCell ref="H15:I15"/>
    <mergeCell ref="H16:I16"/>
    <mergeCell ref="H17:I17"/>
    <mergeCell ref="H18:I18"/>
    <mergeCell ref="H19:I19"/>
    <mergeCell ref="D1:F1"/>
    <mergeCell ref="G1:J1"/>
  </mergeCells>
  <hyperlinks>
    <hyperlink ref="C90" r:id="rId1" xr:uid="{00000000-0004-0000-0000-000050000000}"/>
    <hyperlink ref="C117" r:id="rId2" xr:uid="{00000000-0004-0000-0000-000076000000}"/>
    <hyperlink ref="C115" r:id="rId3" xr:uid="{00000000-0004-0000-0000-000072000000}"/>
    <hyperlink ref="C114" r:id="rId4" xr:uid="{00000000-0004-0000-0000-000071000000}"/>
    <hyperlink ref="C113" r:id="rId5" xr:uid="{00000000-0004-0000-0000-00006F000000}"/>
    <hyperlink ref="C112" r:id="rId6" xr:uid="{00000000-0004-0000-0000-00006E000000}"/>
    <hyperlink ref="C111" r:id="rId7" xr:uid="{00000000-0004-0000-0000-00006D000000}"/>
    <hyperlink ref="C110" r:id="rId8" xr:uid="{00000000-0004-0000-0000-00006B000000}"/>
    <hyperlink ref="C109" r:id="rId9" xr:uid="{00000000-0004-0000-0000-00006A000000}"/>
    <hyperlink ref="C108" r:id="rId10" xr:uid="{00000000-0004-0000-0000-000069000000}"/>
    <hyperlink ref="C107" r:id="rId11" xr:uid="{00000000-0004-0000-0000-000067000000}"/>
    <hyperlink ref="C106" r:id="rId12" xr:uid="{00000000-0004-0000-0000-000066000000}"/>
    <hyperlink ref="C105" r:id="rId13" xr:uid="{00000000-0004-0000-0000-000065000000}"/>
    <hyperlink ref="C104" r:id="rId14" xr:uid="{00000000-0004-0000-0000-000064000000}"/>
    <hyperlink ref="C103" r:id="rId15" xr:uid="{00000000-0004-0000-0000-000063000000}"/>
    <hyperlink ref="C102" r:id="rId16" xr:uid="{00000000-0004-0000-0000-000062000000}"/>
    <hyperlink ref="C101" r:id="rId17" xr:uid="{00000000-0004-0000-0000-000061000000}"/>
    <hyperlink ref="C100" r:id="rId18" xr:uid="{00000000-0004-0000-0000-000060000000}"/>
    <hyperlink ref="C99" r:id="rId19" xr:uid="{00000000-0004-0000-0000-00005F000000}"/>
    <hyperlink ref="C98" r:id="rId20" xr:uid="{00000000-0004-0000-0000-00005E000000}"/>
    <hyperlink ref="C97" r:id="rId21" xr:uid="{00000000-0004-0000-0000-00005C000000}"/>
    <hyperlink ref="C96" r:id="rId22" xr:uid="{00000000-0004-0000-0000-00005B000000}"/>
    <hyperlink ref="C95" r:id="rId23" xr:uid="{00000000-0004-0000-0000-00005A000000}"/>
    <hyperlink ref="C94" r:id="rId24" xr:uid="{00000000-0004-0000-0000-000059000000}"/>
    <hyperlink ref="C93" r:id="rId25" xr:uid="{00000000-0004-0000-0000-000053000000}"/>
    <hyperlink ref="C92" r:id="rId26" xr:uid="{00000000-0004-0000-0000-000052000000}"/>
    <hyperlink ref="C91" r:id="rId27" xr:uid="{00000000-0004-0000-0000-000051000000}"/>
    <hyperlink ref="C89" r:id="rId28" xr:uid="{00000000-0004-0000-0000-00004E000000}"/>
    <hyperlink ref="C88" r:id="rId29" xr:uid="{00000000-0004-0000-0000-00004D000000}"/>
    <hyperlink ref="C87" r:id="rId30" xr:uid="{00000000-0004-0000-0000-00004C000000}"/>
    <hyperlink ref="C86" r:id="rId31" xr:uid="{00000000-0004-0000-0000-00004B000000}"/>
    <hyperlink ref="C85" r:id="rId32" xr:uid="{00000000-0004-0000-0000-000048000000}"/>
    <hyperlink ref="C84" r:id="rId33" xr:uid="{00000000-0004-0000-0000-000047000000}"/>
    <hyperlink ref="C83" r:id="rId34" xr:uid="{00000000-0004-0000-0000-000046000000}"/>
    <hyperlink ref="C82" r:id="rId35" xr:uid="{00000000-0004-0000-0000-000045000000}"/>
    <hyperlink ref="C81" r:id="rId36" xr:uid="{00000000-0004-0000-0000-000044000000}"/>
    <hyperlink ref="C80" r:id="rId37" xr:uid="{00000000-0004-0000-0000-000043000000}"/>
    <hyperlink ref="C79" r:id="rId38" xr:uid="{00000000-0004-0000-0000-000042000000}"/>
    <hyperlink ref="C78" r:id="rId39" xr:uid="{00000000-0004-0000-0000-000041000000}"/>
    <hyperlink ref="C77" r:id="rId40" xr:uid="{00000000-0004-0000-0000-000040000000}"/>
    <hyperlink ref="C76" r:id="rId41" xr:uid="{00000000-0004-0000-0000-00003F000000}"/>
    <hyperlink ref="C75" r:id="rId42" xr:uid="{00000000-0004-0000-0000-00003E000000}"/>
    <hyperlink ref="C74" r:id="rId43" xr:uid="{00000000-0004-0000-0000-00003D000000}"/>
    <hyperlink ref="C73" r:id="rId44" xr:uid="{00000000-0004-0000-0000-00003C000000}"/>
    <hyperlink ref="C72" r:id="rId45" xr:uid="{00000000-0004-0000-0000-00003B000000}"/>
    <hyperlink ref="C71" r:id="rId46" xr:uid="{00000000-0004-0000-0000-00003A000000}"/>
    <hyperlink ref="C70" r:id="rId47" xr:uid="{00000000-0004-0000-0000-000039000000}"/>
    <hyperlink ref="C69" r:id="rId48" xr:uid="{00000000-0004-0000-0000-000038000000}"/>
    <hyperlink ref="C68" r:id="rId49" xr:uid="{00000000-0004-0000-0000-000037000000}"/>
    <hyperlink ref="C67" r:id="rId50" xr:uid="{00000000-0004-0000-0000-000036000000}"/>
    <hyperlink ref="C66" r:id="rId51" xr:uid="{00000000-0004-0000-0000-000035000000}"/>
    <hyperlink ref="C65" r:id="rId52" xr:uid="{00000000-0004-0000-0000-000034000000}"/>
    <hyperlink ref="C64" r:id="rId53" xr:uid="{00000000-0004-0000-0000-000033000000}"/>
    <hyperlink ref="C63" r:id="rId54" xr:uid="{00000000-0004-0000-0000-000032000000}"/>
    <hyperlink ref="C62" r:id="rId55" xr:uid="{00000000-0004-0000-0000-000031000000}"/>
    <hyperlink ref="C61" r:id="rId56" xr:uid="{00000000-0004-0000-0000-000030000000}"/>
    <hyperlink ref="C60" r:id="rId57" xr:uid="{00000000-0004-0000-0000-00002F000000}"/>
    <hyperlink ref="C59" r:id="rId58" xr:uid="{00000000-0004-0000-0000-00002E000000}"/>
    <hyperlink ref="C58" r:id="rId59" xr:uid="{00000000-0004-0000-0000-00002D000000}"/>
    <hyperlink ref="C57" r:id="rId60" xr:uid="{00000000-0004-0000-0000-00002C000000}"/>
    <hyperlink ref="C56" r:id="rId61" xr:uid="{00000000-0004-0000-0000-00002B000000}"/>
    <hyperlink ref="C55" r:id="rId62" xr:uid="{00000000-0004-0000-0000-00002A000000}"/>
    <hyperlink ref="C54" r:id="rId63" xr:uid="{00000000-0004-0000-0000-000029000000}"/>
    <hyperlink ref="C53" r:id="rId64" xr:uid="{00000000-0004-0000-0000-000028000000}"/>
    <hyperlink ref="C52" r:id="rId65" xr:uid="{00000000-0004-0000-0000-000027000000}"/>
    <hyperlink ref="C51" r:id="rId66" xr:uid="{00000000-0004-0000-0000-000026000000}"/>
    <hyperlink ref="C50" r:id="rId67" xr:uid="{00000000-0004-0000-0000-000025000000}"/>
    <hyperlink ref="C49" r:id="rId68" xr:uid="{00000000-0004-0000-0000-000024000000}"/>
    <hyperlink ref="C48" r:id="rId69" xr:uid="{00000000-0004-0000-0000-000023000000}"/>
    <hyperlink ref="C47" r:id="rId70" xr:uid="{00000000-0004-0000-0000-000022000000}"/>
    <hyperlink ref="C46" r:id="rId71" xr:uid="{00000000-0004-0000-0000-000021000000}"/>
    <hyperlink ref="C45" r:id="rId72" xr:uid="{00000000-0004-0000-0000-000020000000}"/>
    <hyperlink ref="C44" r:id="rId73" xr:uid="{00000000-0004-0000-0000-00001F000000}"/>
    <hyperlink ref="C43" r:id="rId74" xr:uid="{00000000-0004-0000-0000-00001E000000}"/>
    <hyperlink ref="C42" r:id="rId75" xr:uid="{00000000-0004-0000-0000-00001D000000}"/>
    <hyperlink ref="C41" r:id="rId76" xr:uid="{00000000-0004-0000-0000-00001C000000}"/>
    <hyperlink ref="C40" r:id="rId77" xr:uid="{00000000-0004-0000-0000-00001B000000}"/>
    <hyperlink ref="C39" r:id="rId78" xr:uid="{00000000-0004-0000-0000-00001A000000}"/>
    <hyperlink ref="C38" r:id="rId79" xr:uid="{00000000-0004-0000-0000-000019000000}"/>
    <hyperlink ref="C37" r:id="rId80" xr:uid="{00000000-0004-0000-0000-000018000000}"/>
    <hyperlink ref="C36" r:id="rId81" xr:uid="{00000000-0004-0000-0000-000017000000}"/>
    <hyperlink ref="C35" r:id="rId82" xr:uid="{00000000-0004-0000-0000-000016000000}"/>
    <hyperlink ref="C34" r:id="rId83" xr:uid="{00000000-0004-0000-0000-000015000000}"/>
    <hyperlink ref="C33" r:id="rId84" xr:uid="{00000000-0004-0000-0000-000014000000}"/>
    <hyperlink ref="C32" r:id="rId85" xr:uid="{00000000-0004-0000-0000-000013000000}"/>
    <hyperlink ref="C31" r:id="rId86" xr:uid="{00000000-0004-0000-0000-000012000000}"/>
    <hyperlink ref="C30" r:id="rId87" xr:uid="{00000000-0004-0000-0000-000011000000}"/>
    <hyperlink ref="C29" r:id="rId88" xr:uid="{00000000-0004-0000-0000-000010000000}"/>
    <hyperlink ref="C28" r:id="rId89" xr:uid="{00000000-0004-0000-0000-00000F000000}"/>
    <hyperlink ref="C27" r:id="rId90" xr:uid="{00000000-0004-0000-0000-00000E000000}"/>
    <hyperlink ref="C26" r:id="rId91" xr:uid="{00000000-0004-0000-0000-00000D000000}"/>
    <hyperlink ref="C25" r:id="rId92" xr:uid="{00000000-0004-0000-0000-00000C000000}"/>
    <hyperlink ref="C24" r:id="rId93" xr:uid="{00000000-0004-0000-0000-00000B000000}"/>
    <hyperlink ref="C23" r:id="rId94" xr:uid="{00000000-0004-0000-0000-00000A000000}"/>
    <hyperlink ref="C22" r:id="rId95" xr:uid="{00000000-0004-0000-0000-000009000000}"/>
    <hyperlink ref="C19" r:id="rId96" xr:uid="{00000000-0004-0000-0000-000004000000}"/>
    <hyperlink ref="C18" r:id="rId97" xr:uid="{00000000-0004-0000-0000-000003000000}"/>
    <hyperlink ref="C17" r:id="rId98" xr:uid="{00000000-0004-0000-0000-000002000000}"/>
    <hyperlink ref="C16" r:id="rId99" xr:uid="{00000000-0004-0000-0000-000001000000}"/>
  </hyperlinks>
  <pageMargins left="0.196850393700787" right="0.196850393700787" top="0.196850393700787" bottom="0.60548425196850397" header="0.196850393700787" footer="0.196850393700787"/>
  <pageSetup paperSize="9" scale="88" fitToHeight="2" orientation="portrait" r:id="rId100"/>
  <headerFooter alignWithMargins="0">
    <oddFooter>&amp;L&amp;"Tahoma,Bold"&amp;8 31.05.2023 &amp;R&amp;"Arial,Regular"&amp;9 Kursiv = nedlagt | Rød = ikke rapportert | * = særidrettslag 
&amp;"Tahoma,Bold"&amp;8 Side 1/1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90C10-1830-49BF-9F2A-FB00DDC368B2}">
  <dimension ref="A3:O26"/>
  <sheetViews>
    <sheetView workbookViewId="0">
      <selection activeCell="L20" sqref="L20"/>
    </sheetView>
  </sheetViews>
  <sheetFormatPr baseColWidth="10" defaultColWidth="11.453125" defaultRowHeight="14.5" x14ac:dyDescent="0.35"/>
  <cols>
    <col min="12" max="12" width="35.1796875" customWidth="1"/>
    <col min="13" max="13" width="47.7265625" bestFit="1" customWidth="1"/>
  </cols>
  <sheetData>
    <row r="3" spans="1:15" x14ac:dyDescent="0.35">
      <c r="A3" s="7" t="s">
        <v>225</v>
      </c>
      <c r="L3" s="14" t="s">
        <v>226</v>
      </c>
    </row>
    <row r="4" spans="1:15" x14ac:dyDescent="0.35">
      <c r="A4" s="5"/>
      <c r="L4" s="15"/>
    </row>
    <row r="5" spans="1:15" x14ac:dyDescent="0.35">
      <c r="A5" s="8"/>
      <c r="B5" s="9"/>
      <c r="C5" s="9"/>
      <c r="D5" s="9"/>
      <c r="E5" s="9"/>
      <c r="L5" s="15" t="s">
        <v>227</v>
      </c>
      <c r="M5" s="7" t="s">
        <v>228</v>
      </c>
    </row>
    <row r="6" spans="1:15" x14ac:dyDescent="0.35">
      <c r="A6" s="16" t="s">
        <v>229</v>
      </c>
      <c r="B6" s="9"/>
      <c r="C6" s="9"/>
      <c r="D6" s="9"/>
      <c r="E6" s="9"/>
      <c r="L6" s="15" t="s">
        <v>230</v>
      </c>
      <c r="M6" s="7" t="s">
        <v>228</v>
      </c>
      <c r="N6" s="14"/>
      <c r="O6" s="14"/>
    </row>
    <row r="7" spans="1:15" x14ac:dyDescent="0.35">
      <c r="A7" s="94" t="s">
        <v>231</v>
      </c>
      <c r="B7" s="94"/>
      <c r="C7" s="94"/>
      <c r="D7" s="95"/>
      <c r="E7" s="95"/>
      <c r="L7" s="15" t="s">
        <v>232</v>
      </c>
      <c r="M7" s="7" t="s">
        <v>228</v>
      </c>
      <c r="N7" s="14"/>
      <c r="O7" s="14"/>
    </row>
    <row r="8" spans="1:15" x14ac:dyDescent="0.35">
      <c r="A8" s="94" t="s">
        <v>233</v>
      </c>
      <c r="B8" s="94"/>
      <c r="C8" s="94"/>
      <c r="D8" s="95"/>
      <c r="E8" s="95"/>
      <c r="L8" s="15" t="s">
        <v>234</v>
      </c>
      <c r="M8" s="7" t="s">
        <v>228</v>
      </c>
      <c r="N8" s="14"/>
      <c r="O8" s="14"/>
    </row>
    <row r="9" spans="1:15" x14ac:dyDescent="0.35">
      <c r="A9" s="94" t="s">
        <v>235</v>
      </c>
      <c r="B9" s="94"/>
      <c r="C9" s="94"/>
      <c r="D9" s="9"/>
      <c r="E9" s="9"/>
      <c r="L9" s="15" t="s">
        <v>236</v>
      </c>
      <c r="M9" s="7" t="s">
        <v>228</v>
      </c>
    </row>
    <row r="10" spans="1:15" x14ac:dyDescent="0.35">
      <c r="A10" s="94" t="s">
        <v>237</v>
      </c>
      <c r="B10" s="94"/>
      <c r="C10" s="94"/>
      <c r="D10" s="9"/>
      <c r="E10" s="9"/>
      <c r="L10" s="15" t="s">
        <v>238</v>
      </c>
      <c r="M10" s="7" t="s">
        <v>228</v>
      </c>
    </row>
    <row r="11" spans="1:15" x14ac:dyDescent="0.35">
      <c r="A11" s="94" t="s">
        <v>239</v>
      </c>
      <c r="B11" s="94"/>
      <c r="C11" s="94"/>
      <c r="D11" s="9"/>
      <c r="E11" s="9"/>
      <c r="L11" s="15" t="s">
        <v>240</v>
      </c>
      <c r="M11" s="7" t="s">
        <v>228</v>
      </c>
    </row>
    <row r="12" spans="1:15" x14ac:dyDescent="0.35">
      <c r="A12" s="8" t="s">
        <v>241</v>
      </c>
      <c r="B12" s="9"/>
      <c r="C12" s="9"/>
      <c r="D12" s="9"/>
      <c r="E12" s="9"/>
      <c r="L12" s="15" t="s">
        <v>242</v>
      </c>
      <c r="M12" s="7" t="s">
        <v>228</v>
      </c>
      <c r="N12" s="15"/>
    </row>
    <row r="13" spans="1:15" x14ac:dyDescent="0.35">
      <c r="A13" s="17" t="s">
        <v>243</v>
      </c>
      <c r="B13" s="9"/>
      <c r="C13" s="9"/>
      <c r="D13" s="9"/>
      <c r="E13" s="9"/>
      <c r="L13" s="15" t="s">
        <v>244</v>
      </c>
      <c r="M13" s="7" t="s">
        <v>228</v>
      </c>
      <c r="N13" s="15"/>
    </row>
    <row r="14" spans="1:15" x14ac:dyDescent="0.35">
      <c r="A14" s="94" t="s">
        <v>245</v>
      </c>
      <c r="B14" s="94"/>
      <c r="C14" s="94"/>
      <c r="D14" s="95"/>
      <c r="E14" s="95"/>
      <c r="L14" s="15" t="s">
        <v>246</v>
      </c>
      <c r="M14" s="7" t="s">
        <v>228</v>
      </c>
      <c r="N14" s="15"/>
    </row>
    <row r="15" spans="1:15" x14ac:dyDescent="0.35">
      <c r="A15" s="94" t="s">
        <v>247</v>
      </c>
      <c r="B15" s="94"/>
      <c r="C15" s="94"/>
      <c r="D15" s="95"/>
      <c r="E15" s="95"/>
      <c r="K15" s="7"/>
      <c r="L15" s="15" t="s">
        <v>248</v>
      </c>
      <c r="M15" s="7" t="s">
        <v>228</v>
      </c>
      <c r="N15" s="15"/>
    </row>
    <row r="16" spans="1:15" x14ac:dyDescent="0.35">
      <c r="A16" s="94" t="s">
        <v>249</v>
      </c>
      <c r="B16" s="94"/>
      <c r="C16" s="94"/>
      <c r="D16" s="9"/>
      <c r="E16" s="9"/>
      <c r="L16" s="15" t="s">
        <v>250</v>
      </c>
      <c r="M16" s="7" t="s">
        <v>228</v>
      </c>
    </row>
    <row r="17" spans="1:14" x14ac:dyDescent="0.35">
      <c r="A17" s="94" t="s">
        <v>251</v>
      </c>
      <c r="B17" s="94"/>
      <c r="C17" s="94"/>
      <c r="D17" s="9"/>
      <c r="E17" s="9"/>
      <c r="L17" s="15" t="s">
        <v>252</v>
      </c>
      <c r="M17" s="7" t="s">
        <v>228</v>
      </c>
    </row>
    <row r="18" spans="1:14" x14ac:dyDescent="0.35">
      <c r="A18" s="94" t="s">
        <v>253</v>
      </c>
      <c r="B18" s="94"/>
      <c r="C18" s="94"/>
      <c r="D18" s="94"/>
      <c r="E18" s="94"/>
      <c r="L18" s="15" t="s">
        <v>254</v>
      </c>
      <c r="M18" s="7" t="s">
        <v>228</v>
      </c>
    </row>
    <row r="19" spans="1:14" x14ac:dyDescent="0.35">
      <c r="A19" s="8" t="s">
        <v>255</v>
      </c>
      <c r="B19" s="9"/>
      <c r="C19" s="9"/>
      <c r="D19" s="9"/>
      <c r="E19" s="9"/>
      <c r="L19" s="15" t="s">
        <v>256</v>
      </c>
      <c r="M19" s="7" t="s">
        <v>228</v>
      </c>
    </row>
    <row r="20" spans="1:14" x14ac:dyDescent="0.35">
      <c r="A20" s="18" t="s">
        <v>257</v>
      </c>
      <c r="B20" s="9"/>
      <c r="C20" s="9"/>
      <c r="D20" s="9"/>
      <c r="E20" s="9"/>
      <c r="L20" s="15" t="s">
        <v>258</v>
      </c>
      <c r="M20" s="7" t="s">
        <v>228</v>
      </c>
      <c r="N20" s="10"/>
    </row>
    <row r="21" spans="1:14" x14ac:dyDescent="0.35">
      <c r="A21" s="94" t="s">
        <v>259</v>
      </c>
      <c r="B21" s="94"/>
      <c r="C21" s="94"/>
      <c r="D21" s="94"/>
      <c r="E21" s="95"/>
      <c r="M21" s="13"/>
      <c r="N21" s="14"/>
    </row>
    <row r="22" spans="1:14" x14ac:dyDescent="0.35">
      <c r="A22" s="94" t="s">
        <v>260</v>
      </c>
      <c r="B22" s="94"/>
      <c r="C22" s="94"/>
      <c r="D22" s="94"/>
      <c r="E22" s="95"/>
      <c r="L22" s="13"/>
      <c r="M22" s="13"/>
      <c r="N22" s="14"/>
    </row>
    <row r="23" spans="1:14" x14ac:dyDescent="0.35">
      <c r="A23" s="94" t="s">
        <v>261</v>
      </c>
      <c r="B23" s="94"/>
      <c r="C23" s="94"/>
      <c r="D23" s="8"/>
      <c r="E23" s="9"/>
      <c r="L23" s="13"/>
      <c r="M23" s="13"/>
      <c r="N23" s="14"/>
    </row>
    <row r="24" spans="1:14" x14ac:dyDescent="0.35">
      <c r="A24" s="94" t="s">
        <v>262</v>
      </c>
      <c r="B24" s="94"/>
      <c r="C24" s="94"/>
      <c r="D24" s="19"/>
      <c r="E24" s="9"/>
    </row>
    <row r="25" spans="1:14" x14ac:dyDescent="0.35">
      <c r="A25" s="94" t="s">
        <v>263</v>
      </c>
      <c r="B25" s="94"/>
      <c r="C25" s="94"/>
      <c r="D25" s="94"/>
      <c r="E25" s="9"/>
    </row>
    <row r="26" spans="1:14" x14ac:dyDescent="0.35">
      <c r="A26" s="9" t="s">
        <v>264</v>
      </c>
      <c r="B26" s="9"/>
      <c r="C26" s="9"/>
      <c r="D26" s="9"/>
      <c r="E26" s="9"/>
    </row>
  </sheetData>
  <mergeCells count="21">
    <mergeCell ref="A25:D25"/>
    <mergeCell ref="D21:D22"/>
    <mergeCell ref="E21:E22"/>
    <mergeCell ref="A22:C22"/>
    <mergeCell ref="A23:C23"/>
    <mergeCell ref="A24:C24"/>
    <mergeCell ref="A7:C7"/>
    <mergeCell ref="D7:D8"/>
    <mergeCell ref="E7:E8"/>
    <mergeCell ref="A8:C8"/>
    <mergeCell ref="A9:C9"/>
    <mergeCell ref="A16:C16"/>
    <mergeCell ref="A17:C17"/>
    <mergeCell ref="A18:E18"/>
    <mergeCell ref="A21:C21"/>
    <mergeCell ref="A10:C10"/>
    <mergeCell ref="A11:C11"/>
    <mergeCell ref="A14:C14"/>
    <mergeCell ref="D14:D15"/>
    <mergeCell ref="E14:E15"/>
    <mergeCell ref="A15:C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A906E-F73F-437C-B73E-E70EEC709175}">
  <dimension ref="A1"/>
  <sheetViews>
    <sheetView workbookViewId="0"/>
  </sheetViews>
  <sheetFormatPr baseColWidth="10" defaultColWidth="8.7265625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443d3e-3aff-40c0-b432-35fe98305788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318CC80D40BE4EBABC9EA5B834967E" ma:contentTypeVersion="19" ma:contentTypeDescription="Opprett et nytt dokument." ma:contentTypeScope="" ma:versionID="7e090f4da6f3068832bbc6c95dbdf896">
  <xsd:schema xmlns:xsd="http://www.w3.org/2001/XMLSchema" xmlns:xs="http://www.w3.org/2001/XMLSchema" xmlns:p="http://schemas.microsoft.com/office/2006/metadata/properties" xmlns:ns2="f8443d3e-3aff-40c0-b432-35fe98305788" xmlns:ns3="e043f683-c2e2-4de3-8783-2411189a2084" xmlns:ns4="9e538389-cabc-4d4e-918a-8beb7ac0ecaa" targetNamespace="http://schemas.microsoft.com/office/2006/metadata/properties" ma:root="true" ma:fieldsID="d2f60eb5c4460b451d570b9e8a1cc6f3" ns2:_="" ns3:_="" ns4:_="">
    <xsd:import namespace="f8443d3e-3aff-40c0-b432-35fe98305788"/>
    <xsd:import namespace="e043f683-c2e2-4de3-8783-2411189a2084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43d3e-3aff-40c0-b432-35fe983057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3f683-c2e2-4de3-8783-2411189a208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262def7-f04d-4c31-b5d3-d06b2c8b5c90}" ma:internalName="TaxCatchAll" ma:showField="CatchAllData" ma:web="e043f683-c2e2-4de3-8783-2411189a20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9EDD87-D5F2-4081-BFD8-45B9B430EF0C}">
  <ds:schemaRefs>
    <ds:schemaRef ds:uri="http://schemas.microsoft.com/office/2006/metadata/properties"/>
    <ds:schemaRef ds:uri="http://schemas.microsoft.com/office/infopath/2007/PartnerControls"/>
    <ds:schemaRef ds:uri="f8443d3e-3aff-40c0-b432-35fe98305788"/>
    <ds:schemaRef ds:uri="9e538389-cabc-4d4e-918a-8beb7ac0ecaa"/>
  </ds:schemaRefs>
</ds:datastoreItem>
</file>

<file path=customXml/itemProps2.xml><?xml version="1.0" encoding="utf-8"?>
<ds:datastoreItem xmlns:ds="http://schemas.openxmlformats.org/officeDocument/2006/customXml" ds:itemID="{0594B84B-296F-46C3-8DA7-FACA027C96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5B570F-C102-4207-9DC3-87AA674603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443d3e-3aff-40c0-b432-35fe98305788"/>
    <ds:schemaRef ds:uri="e043f683-c2e2-4de3-8783-2411189a2084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Medlemstall IR</vt:lpstr>
      <vt:lpstr>Idrettslag som mangler</vt:lpstr>
      <vt:lpstr>Ark1</vt:lpstr>
      <vt:lpstr>'Medlemstall IR'!Utskriftsområde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Hafskjold, Janne</dc:creator>
  <cp:keywords/>
  <dc:description/>
  <cp:lastModifiedBy>Hafskjold, Janne</cp:lastModifiedBy>
  <cp:revision/>
  <dcterms:created xsi:type="dcterms:W3CDTF">2023-05-31T07:13:46Z</dcterms:created>
  <dcterms:modified xsi:type="dcterms:W3CDTF">2026-05-19T09:32:05Z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0x01010098318CC80D40BE4EBABC9EA5B834967E</vt:lpwstr>
  </property>
</Properties>
</file>