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drettsforbundet-my.sharepoint.com/personal/rune_solberg_drammenir_no/Documents/Dokumenter/Saker/OFS/2025/Innstilling/"/>
    </mc:Choice>
  </mc:AlternateContent>
  <xr:revisionPtr revIDLastSave="0" documentId="8_{A21560A1-F5B0-4DE1-AC64-A42DCA0B702F}" xr6:coauthVersionLast="47" xr6:coauthVersionMax="47" xr10:uidLastSave="{00000000-0000-0000-0000-000000000000}"/>
  <bookViews>
    <workbookView xWindow="-120" yWindow="-120" windowWidth="29040" windowHeight="15720" xr2:uid="{54BFAD9B-C59B-489B-84EF-6EEBB8288D38}"/>
  </bookViews>
  <sheets>
    <sheet name="Handlemåte C" sheetId="11" r:id="rId1"/>
    <sheet name="Prosjekter som ikke støttes i C"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1" l="1"/>
  <c r="J11" i="11" l="1"/>
  <c r="J10" i="11"/>
  <c r="J9" i="11"/>
  <c r="K7" i="11"/>
  <c r="J4" i="11"/>
  <c r="N7" i="11" l="1"/>
  <c r="N3" i="11"/>
  <c r="N4" i="11"/>
  <c r="N9" i="11"/>
  <c r="N2" i="11"/>
  <c r="M3" i="11"/>
  <c r="M4" i="11"/>
  <c r="M5" i="11"/>
  <c r="M6" i="11"/>
  <c r="M7" i="11"/>
  <c r="M9" i="11"/>
  <c r="M10" i="11"/>
  <c r="M11" i="11"/>
  <c r="M12" i="11"/>
  <c r="M2" i="11"/>
  <c r="L13" i="11"/>
  <c r="K13" i="11"/>
  <c r="N13" i="11" l="1"/>
  <c r="M13" i="11"/>
</calcChain>
</file>

<file path=xl/sharedStrings.xml><?xml version="1.0" encoding="utf-8"?>
<sst xmlns="http://schemas.openxmlformats.org/spreadsheetml/2006/main" count="154" uniqueCount="83">
  <si>
    <t>Søker</t>
  </si>
  <si>
    <t>Anlegg</t>
  </si>
  <si>
    <t>Anleggsstatus</t>
  </si>
  <si>
    <t>Anleggskostnad</t>
  </si>
  <si>
    <t>Søknadsbeløp spillemidler</t>
  </si>
  <si>
    <t>Private tilskudd</t>
  </si>
  <si>
    <t>Moms-kompensasjon</t>
  </si>
  <si>
    <t>Dugnad</t>
  </si>
  <si>
    <t>Egenandel før OFS  (har ikke trukket fra dugnad)</t>
  </si>
  <si>
    <t>Søknadsbeløp OFS</t>
  </si>
  <si>
    <t>Egenandel etter eventuelt tilsagn fra OFS-ordningen</t>
  </si>
  <si>
    <t>Søknadsberettiget</t>
  </si>
  <si>
    <t>Aron skyttereklubb</t>
  </si>
  <si>
    <t>Aronsløkka skytebane klubbhus</t>
  </si>
  <si>
    <t>Planlagt</t>
  </si>
  <si>
    <t>Ja</t>
  </si>
  <si>
    <t>Åronsløkka skytebane</t>
  </si>
  <si>
    <t>Drammen atletklubb</t>
  </si>
  <si>
    <t>Utstyr til Fjellheim skole gymsal</t>
  </si>
  <si>
    <t>Nei</t>
  </si>
  <si>
    <t>Drammen cricket</t>
  </si>
  <si>
    <t>Cricket-utstyr til Berskaug idrettspark</t>
  </si>
  <si>
    <t>Drammen slalåmklubb</t>
  </si>
  <si>
    <t>Påbegynt</t>
  </si>
  <si>
    <t>Ja, men med noen mangler i søknaden</t>
  </si>
  <si>
    <t>Nytt klubbhus i Haukåsløypa</t>
  </si>
  <si>
    <t>Crossløype i Haukåsløypa</t>
  </si>
  <si>
    <t>Gapahuk</t>
  </si>
  <si>
    <t>Eksisterende</t>
  </si>
  <si>
    <t>Drammens turnforening</t>
  </si>
  <si>
    <t>Turnapparater til Turnhallen</t>
  </si>
  <si>
    <t>IF Birkebeineren</t>
  </si>
  <si>
    <t>Miljøtiltak Årbogen kunstgress 11er</t>
  </si>
  <si>
    <t>Nei, men kunstgressbanen er søknadsberettiget</t>
  </si>
  <si>
    <t>Konnerud IL</t>
  </si>
  <si>
    <t>Skolekart Konnerud</t>
  </si>
  <si>
    <t xml:space="preserve">Konnerud IL </t>
  </si>
  <si>
    <t>Mjøndalen IF</t>
  </si>
  <si>
    <t>Vassenga 7er kunstis/kunstgress</t>
  </si>
  <si>
    <t>Mjøndalen tennisklubb</t>
  </si>
  <si>
    <t>Rehabilitering av padelbane</t>
  </si>
  <si>
    <t>Nor92</t>
  </si>
  <si>
    <t>Utendørs rink Vassenga kunstis</t>
  </si>
  <si>
    <t>Svelvik tennisklubb</t>
  </si>
  <si>
    <t>Svelvik padelhall</t>
  </si>
  <si>
    <t xml:space="preserve">Vikåsen IL </t>
  </si>
  <si>
    <t>Rehabiltiering av Åsen kunstgress 11er</t>
  </si>
  <si>
    <t>Sirens cheerdance</t>
  </si>
  <si>
    <t>Rehabilitering av dansestudio</t>
  </si>
  <si>
    <t>Nei, får ikke rett til bruk av grunn i 30 år</t>
  </si>
  <si>
    <t>DIR prioritet</t>
  </si>
  <si>
    <t>Søknadsberettiget
iflg. DK</t>
  </si>
  <si>
    <t xml:space="preserve">Ikke en finansieringsplan som er god nok for alle søknadene. </t>
  </si>
  <si>
    <t>Dette er det minste prosjektet det søkes midler til. Et skolekart vil være til stor almennytte for barn og unge. Innstilles som 1. prioritet.</t>
  </si>
  <si>
    <t>Padel er blitt en populær sport som utøves av mange. Rehabiliteringen er ikke kostbar og gi mulighet for utøvelse av padel i mange år fremover. Søknadssummen er redusert av DIR iht. vårt seleksjonskriterium 2 (at OFS-tilskudd gis med maksimalt 1/3 av anleggets kostnad). Innstilles av DIR som 2. prioritet.</t>
  </si>
  <si>
    <t xml:space="preserve">En rehabilitering av barnebakken som også inkluderer bytte til led-lys og et bedre snøproduksjonsanlegg være et lavterskel tilbud som vil introdusere alpint for barn i Drammensregionen. Søknadssummen er redusert av DIR iht. vårt seleksjonskriterium 2 (at OFS-tilskudd gis med maksimalt 1/3 av anleggets kostnad). Under forutsetning av at anlegget kan fullfinansieres innstiller DIR anlegget som 3. prioritet. </t>
  </si>
  <si>
    <t>Drammen idrettsråds motivasjon for å innstille søknaden</t>
  </si>
  <si>
    <t>På grunn av sikkerheten vil Aron skytterklubb flytte 20 målskiver. Målarrangementet må bygges på nytt på ny lokasjon. Under forutsetning av at Drammen Eiendom KF gir ny festeavtale på 30 år, og at anlegget kan fullfinansieres, instiller DIR anlegget som 4. prioritet.</t>
  </si>
  <si>
    <t>Aron skytterklubb sitt eksisterende klubbhus står delvis på nabotomta. Det må rives, flyttes og bygges nytt. I dag har Aron en festeavtale med Drammen Eiendom KF sammen med Skimore. Under forutsetning av at Drammen Eiendom KF innvilger ny festeavtale for Aron, og at anlegget kan fullfinansieres innstiller Drammen idrettsråd denne søknaden som 5. prioritet.</t>
  </si>
  <si>
    <t>Drammen slalåmklubb skal rehabiltere hovedløypa som også omfatter skiheis, nedfart, lysanlegg og snøproduksjonsanlegg. DIR har redusert søknadssummen i tråd med vårt seleksjonskriterium 1 (at summen av private og offentlige tilskudd ikke skal overstige kontantsummen i anlegget). Under forutsetning av at prosjektet kan fullfinansieres og at klubben gis rett til grunn i 30 år innstiller DIR anlegget som 6.prioritet.</t>
  </si>
  <si>
    <t>IF Hellas</t>
  </si>
  <si>
    <t>Hyllåsen O-kart</t>
  </si>
  <si>
    <t>Kunstgress - Consto arena</t>
  </si>
  <si>
    <t>Konnerudhallen</t>
  </si>
  <si>
    <t xml:space="preserve">Haukåsløypa Slalåmbakke </t>
  </si>
  <si>
    <t>Undervarme-anlegg Konnerud kunstgress</t>
  </si>
  <si>
    <t>Tråkkemaskin-garasje</t>
  </si>
  <si>
    <t>Aktivitetssal i arrangements-bygg Konnerud skistadion</t>
  </si>
  <si>
    <t>Arrangements-bygg Konnerud skistadion</t>
  </si>
  <si>
    <t>Barnebakken i Haukåsløypa</t>
  </si>
  <si>
    <t>DIR styremøte 1</t>
  </si>
  <si>
    <t>DIR styremøte 2</t>
  </si>
  <si>
    <t>Iht. søknadsbeløp</t>
  </si>
  <si>
    <t>1/3 av brutto kostnad</t>
  </si>
  <si>
    <t>Beløpsforklarinng</t>
  </si>
  <si>
    <t>Maks dekning eks. dugnad</t>
  </si>
  <si>
    <t>Omsøkte prosjekter som ikke innstilles for tildeling</t>
  </si>
  <si>
    <t>Var opprinnelig en del av søknaden på Arrangementsbygg fra Konnerud, men anlegget måtte skilles ug fra selve bygget i egen søknad pga. regelverket i spillemiddelsøknaden. Blir en del av arrangementsbygget og skal stå ferdig til NM langrenn i 2027. Innstilles av DIR som 7. prioritet.</t>
  </si>
  <si>
    <t>Nytt kunstgress/-is er under bygging på Mjøndalen. DIR innstiller anlegget som 8. prioritet.</t>
  </si>
  <si>
    <t>Åsen kunstgress er utslitt, og trenger nytt dekke. Den er blitt brukt både som treningsarena og skolegård. Det er viktig for DIR at også relativt små klubber får realisert sine anlegg. Innstilles av DIR som 9. prioritet.</t>
  </si>
  <si>
    <t>Svelvik tennisklubb skal oppføre en ny padelhall. Det er viktig for DIR at det oppføres nye anlegg også i de geografiske ytterpunktene av kommunen. Under forutsetning av at målsatte tegninger kommer på plass, og at anlegget kan fullfinansieres, innstiller DIR padelhallen i Svelvik som 10. prioritet.</t>
  </si>
  <si>
    <t xml:space="preserve"> Konnerud IL skal bygge et stadionbygg til idrettslige aktiviteter, trening og arrangementer. Idrettslaget skriver samtidig at anlegget må stå klart før ski NM i 2027. Søknaden inneholdt opprinnelig to deler, der aktivitetssal måtte inn som egen søknad grunnet regler i tippemiddelsøknaden. DIR innstiller stadionbygget som 11. prioritet.</t>
  </si>
  <si>
    <t>DIR innstilling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</si>
</sst>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kr&quot;\ #,##0;[Red]&quot;kr&quot;\ \-#,##0"/>
    <numFmt numFmtId="164" formatCode="&quot;kr&quot;\ #,##0"/>
  </numFmts>
  <fonts count="14">
    <font>
      <sz val="11"/>
      <color theme="1"/>
      <name val="Aptos Narrow"/>
      <family val="2"/>
      <scheme val="minor"/>
    </font>
    <font>
      <sz val="11"/>
      <color rgb="FFFF0000"/>
      <name val="Aptos Narrow"/>
      <family val="2"/>
      <scheme val="minor"/>
    </font>
    <font>
      <b/>
      <sz val="11"/>
      <color theme="1"/>
      <name val="Aptos Narrow"/>
      <family val="2"/>
      <scheme val="minor"/>
    </font>
    <font>
      <b/>
      <sz val="11"/>
      <color theme="1"/>
      <name val="Aptos Narrow"/>
      <family val="2"/>
    </font>
    <font>
      <sz val="11"/>
      <color theme="1"/>
      <name val="Aptos Narrow"/>
      <family val="2"/>
    </font>
    <font>
      <sz val="11"/>
      <name val="Aptos Narrow"/>
      <family val="2"/>
    </font>
    <font>
      <sz val="11"/>
      <color rgb="FFFF0000"/>
      <name val="Aptos Narrow"/>
      <family val="2"/>
    </font>
    <font>
      <sz val="11"/>
      <name val="Aptos Narrow"/>
      <family val="2"/>
      <scheme val="minor"/>
    </font>
    <font>
      <b/>
      <sz val="11"/>
      <color rgb="FF000000"/>
      <name val="Aptos Narrow"/>
      <family val="2"/>
      <scheme val="minor"/>
    </font>
    <font>
      <sz val="11"/>
      <color rgb="FF000000"/>
      <name val="Aptos Narrow"/>
      <family val="2"/>
      <scheme val="minor"/>
    </font>
    <font>
      <b/>
      <sz val="11"/>
      <color theme="0"/>
      <name val="Aptos Narrow"/>
      <family val="2"/>
      <scheme val="minor"/>
    </font>
    <font>
      <b/>
      <sz val="11"/>
      <color theme="0"/>
      <name val="Aptos Narrow"/>
      <family val="2"/>
    </font>
    <font>
      <sz val="11"/>
      <color theme="0"/>
      <name val="Drammen"/>
      <family val="3"/>
    </font>
    <font>
      <b/>
      <sz val="11"/>
      <color theme="0"/>
      <name val="Drammen"/>
      <family val="3"/>
    </font>
  </fonts>
  <fills count="19">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E699"/>
        <bgColor rgb="FF000000"/>
      </patternFill>
    </fill>
    <fill>
      <patternFill patternType="solid">
        <fgColor rgb="FFFFF2CC"/>
        <bgColor rgb="FF000000"/>
      </patternFill>
    </fill>
    <fill>
      <patternFill patternType="solid">
        <fgColor rgb="FFFCE4D6"/>
        <bgColor rgb="FF000000"/>
      </patternFill>
    </fill>
    <fill>
      <patternFill patternType="solid">
        <fgColor rgb="FFE2EFDA"/>
        <bgColor rgb="FF000000"/>
      </patternFill>
    </fill>
    <fill>
      <patternFill patternType="solid">
        <fgColor theme="9" tint="0.79998168889431442"/>
        <bgColor rgb="FF000000"/>
      </patternFill>
    </fill>
    <fill>
      <patternFill patternType="solid">
        <fgColor theme="9" tint="0.59999389629810485"/>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2" borderId="0" xfId="0" applyFont="1" applyFill="1" applyAlignment="1">
      <alignment vertical="top"/>
    </xf>
    <xf numFmtId="0" fontId="3" fillId="3" borderId="1" xfId="0" applyFont="1" applyFill="1" applyBorder="1" applyAlignment="1">
      <alignment horizontal="left" vertical="top" wrapText="1"/>
    </xf>
    <xf numFmtId="164" fontId="3" fillId="3" borderId="1" xfId="0" applyNumberFormat="1" applyFont="1" applyFill="1" applyBorder="1" applyAlignment="1">
      <alignment horizontal="left" vertical="top" wrapText="1"/>
    </xf>
    <xf numFmtId="0" fontId="3" fillId="3" borderId="1" xfId="0" applyFont="1" applyFill="1" applyBorder="1" applyAlignment="1">
      <alignment vertical="top" wrapText="1"/>
    </xf>
    <xf numFmtId="0" fontId="4" fillId="4" borderId="1" xfId="0" applyFont="1" applyFill="1" applyBorder="1" applyAlignment="1">
      <alignment horizontal="left" vertical="top"/>
    </xf>
    <xf numFmtId="0" fontId="5" fillId="4" borderId="1" xfId="0" applyFont="1" applyFill="1" applyBorder="1" applyAlignment="1">
      <alignment horizontal="left" vertical="top" wrapText="1"/>
    </xf>
    <xf numFmtId="164" fontId="4" fillId="6" borderId="1" xfId="0" applyNumberFormat="1" applyFont="1" applyFill="1" applyBorder="1" applyAlignment="1">
      <alignment horizontal="left" vertical="top" wrapText="1"/>
    </xf>
    <xf numFmtId="164" fontId="4" fillId="7" borderId="1" xfId="0" applyNumberFormat="1" applyFont="1" applyFill="1" applyBorder="1" applyAlignment="1">
      <alignment horizontal="left" vertical="top" wrapText="1"/>
    </xf>
    <xf numFmtId="164" fontId="4" fillId="8" borderId="1" xfId="0" applyNumberFormat="1" applyFont="1" applyFill="1" applyBorder="1" applyAlignment="1">
      <alignment horizontal="left" vertical="top" wrapText="1"/>
    </xf>
    <xf numFmtId="164" fontId="4" fillId="4" borderId="1" xfId="0" applyNumberFormat="1" applyFont="1" applyFill="1" applyBorder="1" applyAlignment="1">
      <alignment horizontal="left" vertical="top" wrapText="1"/>
    </xf>
    <xf numFmtId="0" fontId="4" fillId="0" borderId="1" xfId="0" applyFont="1" applyBorder="1" applyAlignment="1">
      <alignment vertical="top" wrapText="1"/>
    </xf>
    <xf numFmtId="164" fontId="4" fillId="9" borderId="1" xfId="0" applyNumberFormat="1" applyFont="1" applyFill="1" applyBorder="1" applyAlignment="1">
      <alignment horizontal="left" vertical="top" wrapText="1"/>
    </xf>
    <xf numFmtId="0" fontId="5" fillId="4" borderId="1" xfId="0" applyFont="1" applyFill="1" applyBorder="1" applyAlignment="1">
      <alignment horizontal="left" vertical="top"/>
    </xf>
    <xf numFmtId="0" fontId="4" fillId="4" borderId="1" xfId="0" applyFont="1" applyFill="1" applyBorder="1" applyAlignment="1">
      <alignment horizontal="left" vertical="top" wrapText="1"/>
    </xf>
    <xf numFmtId="164" fontId="5" fillId="5" borderId="1" xfId="0" applyNumberFormat="1" applyFont="1" applyFill="1" applyBorder="1" applyAlignment="1">
      <alignment horizontal="left" vertical="top" wrapText="1"/>
    </xf>
    <xf numFmtId="164" fontId="6" fillId="4" borderId="1" xfId="0" applyNumberFormat="1" applyFont="1" applyFill="1" applyBorder="1" applyAlignment="1">
      <alignment horizontal="left" vertical="top" wrapText="1"/>
    </xf>
    <xf numFmtId="164" fontId="5" fillId="5" borderId="1" xfId="0" applyNumberFormat="1" applyFont="1" applyFill="1" applyBorder="1" applyAlignment="1">
      <alignment horizontal="left" vertical="top"/>
    </xf>
    <xf numFmtId="0" fontId="0" fillId="0" borderId="0" xfId="0" applyAlignment="1">
      <alignment horizontal="center"/>
    </xf>
    <xf numFmtId="0" fontId="4" fillId="4" borderId="3" xfId="0" applyFont="1" applyFill="1" applyBorder="1" applyAlignment="1">
      <alignment horizontal="left" vertical="top"/>
    </xf>
    <xf numFmtId="0" fontId="5" fillId="4" borderId="3" xfId="0" applyFont="1" applyFill="1" applyBorder="1" applyAlignment="1">
      <alignment horizontal="left" vertical="top" wrapText="1"/>
    </xf>
    <xf numFmtId="164" fontId="4" fillId="0" borderId="3" xfId="0" applyNumberFormat="1" applyFont="1" applyBorder="1" applyAlignment="1">
      <alignment horizontal="left" vertical="top"/>
    </xf>
    <xf numFmtId="164" fontId="4" fillId="0" borderId="3" xfId="0" applyNumberFormat="1" applyFont="1" applyBorder="1" applyAlignment="1">
      <alignment horizontal="left" vertical="top" wrapText="1"/>
    </xf>
    <xf numFmtId="0" fontId="4" fillId="0" borderId="3" xfId="0" applyFont="1" applyBorder="1" applyAlignment="1">
      <alignment vertical="top" wrapText="1"/>
    </xf>
    <xf numFmtId="0" fontId="4" fillId="0" borderId="0" xfId="0" applyFont="1" applyAlignment="1">
      <alignment vertical="top" wrapText="1"/>
    </xf>
    <xf numFmtId="164" fontId="0" fillId="0" borderId="0" xfId="0" applyNumberFormat="1"/>
    <xf numFmtId="0" fontId="8" fillId="10" borderId="1" xfId="0" applyFont="1" applyFill="1" applyBorder="1" applyAlignment="1">
      <alignment horizontal="left" vertical="top" wrapText="1"/>
    </xf>
    <xf numFmtId="0" fontId="8" fillId="10" borderId="1" xfId="0" applyFont="1" applyFill="1" applyBorder="1" applyAlignment="1">
      <alignment vertical="top" wrapText="1"/>
    </xf>
    <xf numFmtId="0" fontId="7" fillId="11" borderId="1" xfId="0" applyFont="1" applyFill="1" applyBorder="1" applyAlignment="1">
      <alignment horizontal="left" vertical="top"/>
    </xf>
    <xf numFmtId="0" fontId="7" fillId="11" borderId="1" xfId="0" applyFont="1" applyFill="1" applyBorder="1" applyAlignment="1">
      <alignment horizontal="left" vertical="top" wrapText="1"/>
    </xf>
    <xf numFmtId="6" fontId="7" fillId="12" borderId="1" xfId="0" applyNumberFormat="1" applyFont="1" applyFill="1" applyBorder="1" applyAlignment="1">
      <alignment horizontal="left" vertical="top" wrapText="1"/>
    </xf>
    <xf numFmtId="6" fontId="9" fillId="13" borderId="1" xfId="0" applyNumberFormat="1" applyFont="1" applyFill="1" applyBorder="1" applyAlignment="1">
      <alignment horizontal="left" vertical="top" wrapText="1"/>
    </xf>
    <xf numFmtId="6" fontId="9" fillId="14" borderId="1" xfId="0" applyNumberFormat="1" applyFont="1" applyFill="1" applyBorder="1" applyAlignment="1">
      <alignment horizontal="left" vertical="top" wrapText="1"/>
    </xf>
    <xf numFmtId="6" fontId="9" fillId="15" borderId="1" xfId="0" applyNumberFormat="1" applyFont="1" applyFill="1" applyBorder="1" applyAlignment="1">
      <alignment horizontal="left" vertical="top" wrapText="1"/>
    </xf>
    <xf numFmtId="6" fontId="9" fillId="16" borderId="1" xfId="0" applyNumberFormat="1" applyFont="1" applyFill="1" applyBorder="1" applyAlignment="1">
      <alignment horizontal="left" vertical="top" wrapText="1"/>
    </xf>
    <xf numFmtId="6" fontId="9" fillId="11" borderId="1" xfId="0" applyNumberFormat="1" applyFont="1" applyFill="1" applyBorder="1" applyAlignment="1">
      <alignment horizontal="left" vertical="top" wrapText="1"/>
    </xf>
    <xf numFmtId="0" fontId="9" fillId="0" borderId="1" xfId="0" applyFont="1" applyBorder="1" applyAlignment="1">
      <alignment vertical="top" wrapText="1"/>
    </xf>
    <xf numFmtId="0" fontId="9" fillId="11" borderId="1" xfId="0" applyFont="1" applyFill="1" applyBorder="1" applyAlignment="1">
      <alignment horizontal="left" vertical="top" wrapText="1"/>
    </xf>
    <xf numFmtId="6" fontId="1" fillId="11" borderId="1" xfId="0" applyNumberFormat="1" applyFont="1" applyFill="1" applyBorder="1" applyAlignment="1">
      <alignment horizontal="left" vertical="top" wrapText="1"/>
    </xf>
    <xf numFmtId="0" fontId="9" fillId="11" borderId="1" xfId="0" applyFont="1" applyFill="1" applyBorder="1" applyAlignment="1">
      <alignment horizontal="left" vertical="top"/>
    </xf>
    <xf numFmtId="6" fontId="9" fillId="12" borderId="1" xfId="0" applyNumberFormat="1" applyFont="1" applyFill="1" applyBorder="1" applyAlignment="1">
      <alignment horizontal="left" vertical="top"/>
    </xf>
    <xf numFmtId="6" fontId="7" fillId="12" borderId="1" xfId="0" applyNumberFormat="1" applyFont="1" applyFill="1" applyBorder="1" applyAlignment="1">
      <alignment horizontal="left" vertical="top"/>
    </xf>
    <xf numFmtId="6" fontId="9" fillId="12" borderId="2" xfId="0" applyNumberFormat="1" applyFont="1" applyFill="1" applyBorder="1" applyAlignment="1">
      <alignment horizontal="left" vertical="top"/>
    </xf>
    <xf numFmtId="0" fontId="3" fillId="0" borderId="0" xfId="0" applyFont="1" applyAlignment="1">
      <alignment vertical="top" wrapText="1"/>
    </xf>
    <xf numFmtId="0" fontId="2" fillId="18" borderId="0" xfId="0" applyFont="1" applyFill="1" applyAlignment="1">
      <alignment horizontal="center" vertical="top"/>
    </xf>
    <xf numFmtId="0" fontId="2" fillId="18" borderId="0" xfId="0" applyFont="1" applyFill="1" applyAlignment="1">
      <alignment horizontal="center"/>
    </xf>
    <xf numFmtId="164" fontId="4" fillId="0" borderId="1" xfId="0" applyNumberFormat="1" applyFont="1" applyBorder="1" applyAlignment="1">
      <alignment horizontal="left" vertical="top"/>
    </xf>
    <xf numFmtId="6" fontId="9" fillId="0" borderId="1" xfId="0" applyNumberFormat="1" applyFont="1" applyBorder="1" applyAlignment="1">
      <alignment horizontal="left" vertical="top" wrapText="1"/>
    </xf>
    <xf numFmtId="6" fontId="7" fillId="0" borderId="1" xfId="0" applyNumberFormat="1" applyFont="1" applyBorder="1" applyAlignment="1">
      <alignment horizontal="left" vertical="top" wrapText="1"/>
    </xf>
    <xf numFmtId="6" fontId="9" fillId="0" borderId="1" xfId="0" applyNumberFormat="1" applyFont="1" applyBorder="1" applyAlignment="1">
      <alignment horizontal="left" vertical="top"/>
    </xf>
    <xf numFmtId="164" fontId="4" fillId="0" borderId="1" xfId="0" applyNumberFormat="1" applyFont="1" applyBorder="1" applyAlignment="1">
      <alignment horizontal="left" vertical="top" wrapText="1"/>
    </xf>
    <xf numFmtId="0" fontId="7" fillId="0" borderId="1" xfId="0" applyFont="1" applyBorder="1" applyAlignment="1">
      <alignment horizontal="left" vertical="top"/>
    </xf>
    <xf numFmtId="0" fontId="9" fillId="0" borderId="1" xfId="0" applyFont="1" applyBorder="1" applyAlignment="1">
      <alignment horizontal="left" vertical="top"/>
    </xf>
    <xf numFmtId="164" fontId="5" fillId="0" borderId="1" xfId="0" applyNumberFormat="1" applyFont="1" applyBorder="1" applyAlignment="1">
      <alignment horizontal="left" vertical="top" wrapText="1"/>
    </xf>
    <xf numFmtId="0" fontId="0" fillId="0" borderId="4" xfId="0" applyBorder="1" applyAlignment="1">
      <alignment wrapText="1"/>
    </xf>
    <xf numFmtId="6" fontId="0" fillId="16" borderId="1" xfId="0" applyNumberFormat="1" applyFill="1" applyBorder="1" applyAlignment="1">
      <alignment horizontal="left" vertical="top" wrapText="1"/>
    </xf>
    <xf numFmtId="6" fontId="0" fillId="17" borderId="1" xfId="0" applyNumberFormat="1" applyFill="1" applyBorder="1" applyAlignment="1">
      <alignment horizontal="left" vertical="top" wrapText="1"/>
    </xf>
    <xf numFmtId="164" fontId="3" fillId="3" borderId="3" xfId="0" applyNumberFormat="1" applyFont="1" applyFill="1" applyBorder="1" applyAlignment="1">
      <alignment horizontal="left" vertical="top" wrapText="1"/>
    </xf>
    <xf numFmtId="164" fontId="0" fillId="18" borderId="1" xfId="0" applyNumberFormat="1" applyFill="1" applyBorder="1" applyAlignment="1">
      <alignment horizontal="left" vertical="top" wrapText="1"/>
    </xf>
    <xf numFmtId="0" fontId="2" fillId="0" borderId="0" xfId="0" applyFont="1"/>
    <xf numFmtId="0" fontId="0" fillId="0" borderId="1" xfId="0" applyBorder="1" applyAlignment="1">
      <alignment wrapText="1"/>
    </xf>
    <xf numFmtId="0" fontId="7" fillId="0" borderId="1" xfId="0" applyFont="1" applyBorder="1" applyAlignment="1">
      <alignment horizontal="left" vertical="top" wrapText="1"/>
    </xf>
    <xf numFmtId="6" fontId="0" fillId="0" borderId="0" xfId="0" applyNumberFormat="1"/>
    <xf numFmtId="164" fontId="3" fillId="0" borderId="3" xfId="0" applyNumberFormat="1" applyFont="1" applyBorder="1" applyAlignment="1">
      <alignment horizontal="left" vertical="top" wrapText="1"/>
    </xf>
    <xf numFmtId="0" fontId="4" fillId="4" borderId="2" xfId="0" applyFont="1" applyFill="1" applyBorder="1" applyAlignment="1">
      <alignment horizontal="left" vertical="top"/>
    </xf>
    <xf numFmtId="164" fontId="11" fillId="0" borderId="1" xfId="0" applyNumberFormat="1" applyFont="1" applyBorder="1" applyAlignment="1">
      <alignment horizontal="left" vertical="top"/>
    </xf>
    <xf numFmtId="164" fontId="11" fillId="0" borderId="1" xfId="0" applyNumberFormat="1" applyFont="1" applyBorder="1" applyAlignment="1">
      <alignment horizontal="left" vertical="top" wrapText="1"/>
    </xf>
    <xf numFmtId="164" fontId="13" fillId="0" borderId="4" xfId="0" applyNumberFormat="1" applyFont="1" applyBorder="1" applyAlignment="1">
      <alignment horizontal="left" vertical="top" wrapText="1"/>
    </xf>
    <xf numFmtId="164" fontId="12" fillId="0" borderId="4" xfId="0" applyNumberFormat="1" applyFont="1" applyBorder="1" applyAlignment="1">
      <alignment horizontal="left" vertical="top" wrapText="1"/>
    </xf>
    <xf numFmtId="6" fontId="10" fillId="0" borderId="1"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62B8-3E99-4B02-98E3-DA089318FBAA}">
  <dimension ref="A1:R22"/>
  <sheetViews>
    <sheetView tabSelected="1" topLeftCell="A7" zoomScale="90" zoomScaleNormal="90" workbookViewId="0">
      <selection activeCell="U3" sqref="U3"/>
    </sheetView>
  </sheetViews>
  <sheetFormatPr baseColWidth="10" defaultRowHeight="15"/>
  <cols>
    <col min="1" max="1" width="12.7109375" customWidth="1"/>
    <col min="2" max="2" width="23.42578125" customWidth="1"/>
    <col min="3" max="3" width="17.7109375" customWidth="1"/>
    <col min="4" max="5" width="16" customWidth="1"/>
    <col min="6" max="6" width="19.5703125" hidden="1" customWidth="1"/>
    <col min="7" max="7" width="16.140625" hidden="1" customWidth="1"/>
    <col min="8" max="8" width="13.85546875" hidden="1" customWidth="1"/>
    <col min="9" max="9" width="13" hidden="1" customWidth="1"/>
    <col min="10" max="10" width="15.28515625" hidden="1" customWidth="1"/>
    <col min="11" max="11" width="16.28515625" hidden="1" customWidth="1"/>
    <col min="12" max="13" width="17.7109375" hidden="1" customWidth="1"/>
    <col min="14" max="14" width="21.5703125" customWidth="1"/>
    <col min="15" max="15" width="25.140625" hidden="1" customWidth="1"/>
    <col min="16" max="16" width="17.85546875" hidden="1" customWidth="1"/>
    <col min="17" max="17" width="75.7109375" hidden="1" customWidth="1"/>
    <col min="18" max="18" width="15.28515625" customWidth="1"/>
  </cols>
  <sheetData>
    <row r="1" spans="1:18" ht="69.75" customHeight="1" thickBot="1">
      <c r="A1" s="1" t="s">
        <v>50</v>
      </c>
      <c r="B1" s="2" t="s">
        <v>0</v>
      </c>
      <c r="C1" s="2" t="s">
        <v>1</v>
      </c>
      <c r="D1" s="2" t="s">
        <v>2</v>
      </c>
      <c r="E1" s="3" t="s">
        <v>3</v>
      </c>
      <c r="F1" s="3" t="s">
        <v>4</v>
      </c>
      <c r="G1" s="3" t="s">
        <v>5</v>
      </c>
      <c r="H1" s="3" t="s">
        <v>6</v>
      </c>
      <c r="I1" s="3" t="s">
        <v>7</v>
      </c>
      <c r="J1" s="3" t="s">
        <v>8</v>
      </c>
      <c r="K1" s="3" t="s">
        <v>9</v>
      </c>
      <c r="L1" s="3" t="s">
        <v>70</v>
      </c>
      <c r="M1" s="3" t="s">
        <v>71</v>
      </c>
      <c r="N1" s="3" t="s">
        <v>82</v>
      </c>
      <c r="O1" s="3" t="s">
        <v>74</v>
      </c>
      <c r="P1" s="4" t="s">
        <v>51</v>
      </c>
      <c r="Q1" s="57" t="s">
        <v>56</v>
      </c>
    </row>
    <row r="2" spans="1:18" ht="30.75" thickBot="1">
      <c r="A2" s="44">
        <v>1</v>
      </c>
      <c r="B2" s="5" t="s">
        <v>34</v>
      </c>
      <c r="C2" s="6" t="s">
        <v>35</v>
      </c>
      <c r="D2" s="5" t="s">
        <v>14</v>
      </c>
      <c r="E2" s="46">
        <v>80299</v>
      </c>
      <c r="F2" s="50">
        <v>40000</v>
      </c>
      <c r="G2" s="50">
        <v>0</v>
      </c>
      <c r="H2" s="50">
        <v>15299</v>
      </c>
      <c r="I2" s="50">
        <v>3800</v>
      </c>
      <c r="J2" s="50">
        <v>25000</v>
      </c>
      <c r="K2" s="50">
        <v>25000</v>
      </c>
      <c r="L2" s="12">
        <v>25000</v>
      </c>
      <c r="M2" s="12">
        <f>L2-L2*0.046</f>
        <v>23850</v>
      </c>
      <c r="N2" s="50">
        <f>E2-F2-G2-H2-I2</f>
        <v>21200</v>
      </c>
      <c r="O2" s="50" t="s">
        <v>75</v>
      </c>
      <c r="P2" s="11" t="s">
        <v>15</v>
      </c>
      <c r="Q2" s="54" t="s">
        <v>53</v>
      </c>
    </row>
    <row r="3" spans="1:18" ht="80.25" customHeight="1" thickBot="1">
      <c r="A3" s="44">
        <v>2</v>
      </c>
      <c r="B3" s="5" t="s">
        <v>39</v>
      </c>
      <c r="C3" s="6" t="s">
        <v>40</v>
      </c>
      <c r="D3" s="5" t="s">
        <v>14</v>
      </c>
      <c r="E3" s="46">
        <v>189750</v>
      </c>
      <c r="F3" s="50">
        <v>72000</v>
      </c>
      <c r="G3" s="50">
        <v>0</v>
      </c>
      <c r="H3" s="50">
        <v>33300</v>
      </c>
      <c r="I3" s="50">
        <v>23250</v>
      </c>
      <c r="J3" s="50">
        <v>84450</v>
      </c>
      <c r="K3" s="53">
        <v>80000</v>
      </c>
      <c r="L3" s="12">
        <v>63250</v>
      </c>
      <c r="M3" s="12">
        <f t="shared" ref="M3:M12" si="0">L3-L3*0.046</f>
        <v>60340.5</v>
      </c>
      <c r="N3" s="50">
        <f>E3-F3-G3-H3-I3</f>
        <v>61200</v>
      </c>
      <c r="O3" s="50" t="s">
        <v>75</v>
      </c>
      <c r="P3" s="11" t="s">
        <v>15</v>
      </c>
      <c r="Q3" s="54" t="s">
        <v>54</v>
      </c>
    </row>
    <row r="4" spans="1:18" ht="75.599999999999994" customHeight="1" thickBot="1">
      <c r="A4" s="44">
        <v>3</v>
      </c>
      <c r="B4" s="5" t="s">
        <v>22</v>
      </c>
      <c r="C4" s="6" t="s">
        <v>69</v>
      </c>
      <c r="D4" s="5" t="s">
        <v>23</v>
      </c>
      <c r="E4" s="65">
        <v>962245</v>
      </c>
      <c r="F4" s="50">
        <v>369000</v>
      </c>
      <c r="G4" s="50">
        <v>0</v>
      </c>
      <c r="H4" s="66">
        <v>146904</v>
      </c>
      <c r="I4" s="50">
        <v>227721</v>
      </c>
      <c r="J4" s="66">
        <f>E4-F4-H4-I4</f>
        <v>218620</v>
      </c>
      <c r="K4" s="67">
        <v>368861</v>
      </c>
      <c r="L4" s="12">
        <v>313774</v>
      </c>
      <c r="M4" s="12">
        <f t="shared" si="0"/>
        <v>299340.39600000001</v>
      </c>
      <c r="N4" s="50">
        <f>E4-F4-G4-H4-I4</f>
        <v>218620</v>
      </c>
      <c r="O4" s="50" t="s">
        <v>75</v>
      </c>
      <c r="P4" s="11" t="s">
        <v>24</v>
      </c>
      <c r="Q4" s="54" t="s">
        <v>55</v>
      </c>
    </row>
    <row r="5" spans="1:18" ht="60.75" thickBot="1">
      <c r="A5" s="44">
        <v>4</v>
      </c>
      <c r="B5" s="51" t="s">
        <v>12</v>
      </c>
      <c r="C5" s="29" t="s">
        <v>16</v>
      </c>
      <c r="D5" s="37" t="s">
        <v>14</v>
      </c>
      <c r="E5" s="47">
        <v>1572000</v>
      </c>
      <c r="F5" s="47">
        <v>603000</v>
      </c>
      <c r="G5" s="47">
        <v>0</v>
      </c>
      <c r="H5" s="47">
        <v>300000</v>
      </c>
      <c r="I5" s="47">
        <v>72000</v>
      </c>
      <c r="J5" s="47">
        <v>669000</v>
      </c>
      <c r="K5" s="47">
        <v>525000</v>
      </c>
      <c r="L5" s="55">
        <v>525000</v>
      </c>
      <c r="M5" s="12">
        <f t="shared" si="0"/>
        <v>500850</v>
      </c>
      <c r="N5" s="50">
        <v>525000</v>
      </c>
      <c r="O5" s="50" t="s">
        <v>72</v>
      </c>
      <c r="P5" s="36" t="s">
        <v>15</v>
      </c>
      <c r="Q5" s="54" t="s">
        <v>57</v>
      </c>
    </row>
    <row r="6" spans="1:18" ht="78" customHeight="1" thickBot="1">
      <c r="A6" s="44">
        <v>5</v>
      </c>
      <c r="B6" s="28" t="s">
        <v>12</v>
      </c>
      <c r="C6" s="29" t="s">
        <v>13</v>
      </c>
      <c r="D6" s="29" t="s">
        <v>14</v>
      </c>
      <c r="E6" s="48">
        <v>2250860</v>
      </c>
      <c r="F6" s="47">
        <v>862000</v>
      </c>
      <c r="G6" s="47">
        <v>0</v>
      </c>
      <c r="H6" s="47">
        <v>442171</v>
      </c>
      <c r="I6" s="47">
        <v>40000</v>
      </c>
      <c r="J6" s="47">
        <v>946689</v>
      </c>
      <c r="K6" s="47">
        <v>750000</v>
      </c>
      <c r="L6" s="56">
        <v>750000</v>
      </c>
      <c r="M6" s="12">
        <f t="shared" si="0"/>
        <v>715500</v>
      </c>
      <c r="N6" s="50">
        <v>750000</v>
      </c>
      <c r="O6" s="50" t="s">
        <v>72</v>
      </c>
      <c r="P6" s="36" t="s">
        <v>15</v>
      </c>
      <c r="Q6" s="54" t="s">
        <v>58</v>
      </c>
    </row>
    <row r="7" spans="1:18" ht="94.5" customHeight="1" thickBot="1">
      <c r="A7" s="45">
        <v>6</v>
      </c>
      <c r="B7" s="5" t="s">
        <v>22</v>
      </c>
      <c r="C7" s="6" t="s">
        <v>64</v>
      </c>
      <c r="D7" s="5" t="s">
        <v>23</v>
      </c>
      <c r="E7" s="46">
        <v>3753457</v>
      </c>
      <c r="F7" s="50">
        <v>1439000</v>
      </c>
      <c r="G7" s="50">
        <v>679328</v>
      </c>
      <c r="H7" s="50">
        <v>649635</v>
      </c>
      <c r="I7" s="50">
        <v>505277</v>
      </c>
      <c r="J7" s="50">
        <v>985494</v>
      </c>
      <c r="K7" s="66">
        <f>E7-F7-G7-H7-I7</f>
        <v>480217</v>
      </c>
      <c r="L7" s="12">
        <v>985494</v>
      </c>
      <c r="M7" s="12">
        <f t="shared" si="0"/>
        <v>940161.27599999995</v>
      </c>
      <c r="N7" s="50">
        <f>E7-F7-G7-H7-I7</f>
        <v>480217</v>
      </c>
      <c r="O7" s="50" t="s">
        <v>75</v>
      </c>
      <c r="P7" s="11" t="s">
        <v>24</v>
      </c>
      <c r="Q7" s="54" t="s">
        <v>59</v>
      </c>
    </row>
    <row r="8" spans="1:18" ht="94.5" customHeight="1" thickBot="1">
      <c r="A8" s="45">
        <v>7</v>
      </c>
      <c r="B8" s="64" t="s">
        <v>34</v>
      </c>
      <c r="C8" s="6" t="s">
        <v>67</v>
      </c>
      <c r="D8" s="5" t="s">
        <v>14</v>
      </c>
      <c r="E8" s="46">
        <v>2103206</v>
      </c>
      <c r="F8" s="50">
        <v>805000</v>
      </c>
      <c r="G8" s="50">
        <v>0</v>
      </c>
      <c r="H8" s="50">
        <v>420641</v>
      </c>
      <c r="I8" s="50">
        <v>0</v>
      </c>
      <c r="J8" s="50">
        <v>877565</v>
      </c>
      <c r="K8" s="50">
        <v>805000</v>
      </c>
      <c r="L8" s="12"/>
      <c r="M8" s="12"/>
      <c r="N8" s="50">
        <f>2103206/3</f>
        <v>701068.66666666663</v>
      </c>
      <c r="O8" s="50" t="s">
        <v>73</v>
      </c>
      <c r="P8" s="11" t="s">
        <v>15</v>
      </c>
      <c r="Q8" s="54" t="s">
        <v>77</v>
      </c>
    </row>
    <row r="9" spans="1:18" ht="48.75" customHeight="1" thickBot="1">
      <c r="A9" s="45">
        <v>8</v>
      </c>
      <c r="B9" s="13" t="s">
        <v>37</v>
      </c>
      <c r="C9" s="6" t="s">
        <v>38</v>
      </c>
      <c r="D9" s="13" t="s">
        <v>23</v>
      </c>
      <c r="E9" s="65">
        <v>14290733</v>
      </c>
      <c r="F9" s="68">
        <v>5478000</v>
      </c>
      <c r="G9" s="50">
        <v>4141850</v>
      </c>
      <c r="H9" s="50">
        <v>2613836</v>
      </c>
      <c r="I9" s="50">
        <v>1221546</v>
      </c>
      <c r="J9" s="50">
        <f>E9-F9-G9-H9-I9</f>
        <v>835501</v>
      </c>
      <c r="K9" s="50">
        <v>1500000</v>
      </c>
      <c r="L9" s="12">
        <v>1500000</v>
      </c>
      <c r="M9" s="12">
        <f t="shared" si="0"/>
        <v>1431000</v>
      </c>
      <c r="N9" s="50">
        <f>E9-F9-G9-H9-I9</f>
        <v>835501</v>
      </c>
      <c r="O9" s="50" t="s">
        <v>75</v>
      </c>
      <c r="P9" s="11" t="s">
        <v>15</v>
      </c>
      <c r="Q9" s="54" t="s">
        <v>78</v>
      </c>
    </row>
    <row r="10" spans="1:18" ht="45.75" thickBot="1">
      <c r="A10" s="45">
        <v>9</v>
      </c>
      <c r="B10" s="5" t="s">
        <v>45</v>
      </c>
      <c r="C10" s="6" t="s">
        <v>46</v>
      </c>
      <c r="D10" s="5" t="s">
        <v>14</v>
      </c>
      <c r="E10" s="46">
        <v>6924767</v>
      </c>
      <c r="F10" s="50">
        <v>2300000</v>
      </c>
      <c r="G10" s="50">
        <v>0</v>
      </c>
      <c r="H10" s="50">
        <v>1319037</v>
      </c>
      <c r="I10" s="50">
        <v>329579</v>
      </c>
      <c r="J10" s="66">
        <f>E10-F10-G10-H10-I10</f>
        <v>2976151</v>
      </c>
      <c r="K10" s="50">
        <v>1725333</v>
      </c>
      <c r="L10" s="12">
        <v>1725333</v>
      </c>
      <c r="M10" s="12">
        <f t="shared" si="0"/>
        <v>1645967.682</v>
      </c>
      <c r="N10" s="50">
        <v>1725333</v>
      </c>
      <c r="O10" s="50" t="s">
        <v>72</v>
      </c>
      <c r="P10" s="11" t="s">
        <v>15</v>
      </c>
      <c r="Q10" s="54" t="s">
        <v>79</v>
      </c>
    </row>
    <row r="11" spans="1:18" ht="66" customHeight="1" thickBot="1">
      <c r="A11" s="45">
        <v>10</v>
      </c>
      <c r="B11" s="39" t="s">
        <v>43</v>
      </c>
      <c r="C11" s="29" t="s">
        <v>44</v>
      </c>
      <c r="D11" s="37" t="s">
        <v>14</v>
      </c>
      <c r="E11" s="47">
        <v>11501396</v>
      </c>
      <c r="F11" s="47">
        <v>3450000</v>
      </c>
      <c r="G11" s="47">
        <v>0</v>
      </c>
      <c r="H11" s="47">
        <v>2300279</v>
      </c>
      <c r="I11" s="47">
        <v>0</v>
      </c>
      <c r="J11" s="69">
        <f>E11-F11-G11-H11-I11</f>
        <v>5751117</v>
      </c>
      <c r="K11" s="47">
        <v>5751117</v>
      </c>
      <c r="L11" s="55">
        <v>2293396</v>
      </c>
      <c r="M11" s="12">
        <f t="shared" si="0"/>
        <v>2187899.784</v>
      </c>
      <c r="N11" s="50">
        <v>2293396</v>
      </c>
      <c r="O11" s="50" t="s">
        <v>72</v>
      </c>
      <c r="P11" s="36" t="s">
        <v>24</v>
      </c>
      <c r="Q11" s="54" t="s">
        <v>80</v>
      </c>
    </row>
    <row r="12" spans="1:18" ht="75" customHeight="1" thickBot="1">
      <c r="A12" s="45">
        <v>11</v>
      </c>
      <c r="B12" s="52" t="s">
        <v>34</v>
      </c>
      <c r="C12" s="29" t="s">
        <v>68</v>
      </c>
      <c r="D12" s="39" t="s">
        <v>14</v>
      </c>
      <c r="E12" s="49">
        <v>6336912</v>
      </c>
      <c r="F12" s="47">
        <v>2300000</v>
      </c>
      <c r="G12" s="47">
        <v>0</v>
      </c>
      <c r="H12" s="47">
        <v>1147031</v>
      </c>
      <c r="I12" s="47">
        <v>300000</v>
      </c>
      <c r="J12" s="47">
        <v>2589881</v>
      </c>
      <c r="K12" s="48">
        <v>2300000</v>
      </c>
      <c r="L12" s="58">
        <v>2300000</v>
      </c>
      <c r="M12" s="12">
        <f t="shared" si="0"/>
        <v>2194200</v>
      </c>
      <c r="N12" s="50">
        <v>2300000</v>
      </c>
      <c r="O12" s="50" t="s">
        <v>72</v>
      </c>
      <c r="P12" s="36" t="s">
        <v>24</v>
      </c>
      <c r="Q12" s="60" t="s">
        <v>81</v>
      </c>
      <c r="R12" s="25"/>
    </row>
    <row r="13" spans="1:18">
      <c r="A13" s="18"/>
      <c r="B13" s="19"/>
      <c r="C13" s="20"/>
      <c r="D13" s="19"/>
      <c r="E13" s="21"/>
      <c r="F13" s="22"/>
      <c r="G13" s="22"/>
      <c r="H13" s="22"/>
      <c r="I13" s="22"/>
      <c r="J13" s="22"/>
      <c r="K13" s="63">
        <f>SUM(K2:K11)</f>
        <v>12010528</v>
      </c>
      <c r="L13" s="63">
        <f>SUM(L2:L12)</f>
        <v>10481247</v>
      </c>
      <c r="M13" s="63">
        <f>SUM(M2:M12)</f>
        <v>9999109.6380000003</v>
      </c>
      <c r="N13" s="63">
        <f>SUM(N2:N12)</f>
        <v>9911535.666666666</v>
      </c>
      <c r="O13" s="63"/>
      <c r="P13" s="23"/>
    </row>
    <row r="15" spans="1:18" ht="15.75" thickBot="1">
      <c r="B15" s="59" t="s">
        <v>76</v>
      </c>
    </row>
    <row r="16" spans="1:18" ht="67.5" customHeight="1" thickBot="1">
      <c r="A16" s="59">
        <v>12</v>
      </c>
      <c r="B16" s="39" t="s">
        <v>22</v>
      </c>
      <c r="C16" s="29" t="s">
        <v>66</v>
      </c>
      <c r="D16" s="39" t="s">
        <v>14</v>
      </c>
      <c r="E16" s="49">
        <v>608054</v>
      </c>
      <c r="F16" s="47">
        <v>279000</v>
      </c>
      <c r="G16" s="47">
        <v>50000</v>
      </c>
      <c r="H16" s="47">
        <v>98492</v>
      </c>
      <c r="I16" s="47">
        <v>115591</v>
      </c>
      <c r="J16" s="47">
        <v>180562</v>
      </c>
      <c r="K16" s="47">
        <v>278017</v>
      </c>
      <c r="M16" s="62"/>
    </row>
    <row r="17" spans="1:13" ht="30.75" thickBot="1">
      <c r="A17" s="59">
        <v>14</v>
      </c>
      <c r="B17" s="39" t="s">
        <v>22</v>
      </c>
      <c r="C17" s="29" t="s">
        <v>26</v>
      </c>
      <c r="D17" s="39" t="s">
        <v>14</v>
      </c>
      <c r="E17" s="49">
        <v>4257275</v>
      </c>
      <c r="F17" s="47">
        <v>1632000</v>
      </c>
      <c r="G17" s="47">
        <v>576295</v>
      </c>
      <c r="H17" s="47">
        <v>699538</v>
      </c>
      <c r="I17" s="47">
        <v>759584</v>
      </c>
      <c r="J17" s="47">
        <v>1349442</v>
      </c>
      <c r="K17" s="47">
        <v>1631722</v>
      </c>
      <c r="M17" s="62"/>
    </row>
    <row r="18" spans="1:13" ht="45.75" thickBot="1">
      <c r="A18" s="59">
        <v>15</v>
      </c>
      <c r="B18" s="61" t="s">
        <v>34</v>
      </c>
      <c r="C18" s="29" t="s">
        <v>65</v>
      </c>
      <c r="D18" s="39" t="s">
        <v>23</v>
      </c>
      <c r="E18" s="49">
        <v>6765000</v>
      </c>
      <c r="F18" s="47">
        <v>805000</v>
      </c>
      <c r="G18" s="47">
        <v>750000</v>
      </c>
      <c r="H18" s="47">
        <v>1283000</v>
      </c>
      <c r="I18" s="47">
        <v>350000</v>
      </c>
      <c r="J18" s="47">
        <v>3927000</v>
      </c>
      <c r="K18" s="48">
        <v>3000000</v>
      </c>
    </row>
    <row r="19" spans="1:13" ht="68.099999999999994" customHeight="1" thickBot="1">
      <c r="A19" s="59">
        <v>16</v>
      </c>
      <c r="B19" s="52" t="s">
        <v>22</v>
      </c>
      <c r="C19" s="29" t="s">
        <v>27</v>
      </c>
      <c r="D19" s="39" t="s">
        <v>28</v>
      </c>
      <c r="E19" s="49">
        <v>150282</v>
      </c>
      <c r="F19" s="47">
        <v>67000</v>
      </c>
      <c r="G19" s="47">
        <v>10264</v>
      </c>
      <c r="H19" s="47">
        <v>20293</v>
      </c>
      <c r="I19" s="47">
        <v>42412</v>
      </c>
      <c r="J19" s="47">
        <v>52725</v>
      </c>
      <c r="K19" s="48">
        <v>113589</v>
      </c>
    </row>
    <row r="20" spans="1:13" ht="81" customHeight="1" thickBot="1">
      <c r="A20" s="59">
        <v>17</v>
      </c>
      <c r="B20" s="14" t="s">
        <v>60</v>
      </c>
      <c r="C20" s="6" t="s">
        <v>61</v>
      </c>
      <c r="D20" s="5" t="s">
        <v>28</v>
      </c>
      <c r="E20" s="46">
        <v>451020</v>
      </c>
      <c r="F20" s="50">
        <v>172000</v>
      </c>
      <c r="G20" s="50">
        <v>0</v>
      </c>
      <c r="H20" s="50">
        <v>83918</v>
      </c>
      <c r="I20" s="50">
        <v>21600</v>
      </c>
      <c r="J20" s="50">
        <v>195102</v>
      </c>
      <c r="K20" s="50">
        <v>150000</v>
      </c>
    </row>
    <row r="21" spans="1:13" ht="30.75" thickBot="1">
      <c r="A21" s="59">
        <v>18</v>
      </c>
      <c r="B21" s="5" t="s">
        <v>37</v>
      </c>
      <c r="C21" s="6" t="s">
        <v>62</v>
      </c>
      <c r="D21" s="5" t="s">
        <v>28</v>
      </c>
      <c r="E21" s="46">
        <v>5267443</v>
      </c>
      <c r="F21" s="50">
        <v>1150000</v>
      </c>
      <c r="G21" s="50">
        <v>0</v>
      </c>
      <c r="H21" s="50">
        <v>1004952</v>
      </c>
      <c r="I21" s="50">
        <v>242862</v>
      </c>
      <c r="J21" s="50">
        <v>3112491</v>
      </c>
      <c r="K21" s="53">
        <v>1150000</v>
      </c>
    </row>
    <row r="22" spans="1:13" ht="15.75" thickBot="1">
      <c r="A22" s="59">
        <v>19</v>
      </c>
      <c r="B22" s="5" t="s">
        <v>36</v>
      </c>
      <c r="C22" s="6" t="s">
        <v>63</v>
      </c>
      <c r="D22" s="5" t="s">
        <v>28</v>
      </c>
      <c r="E22" s="46">
        <v>7638125</v>
      </c>
      <c r="F22" s="50">
        <v>2927000</v>
      </c>
      <c r="G22" s="50">
        <v>0</v>
      </c>
      <c r="H22" s="50">
        <v>1477625</v>
      </c>
      <c r="I22" s="50">
        <v>250000</v>
      </c>
      <c r="J22" s="50">
        <v>3233500</v>
      </c>
      <c r="K22" s="50">
        <v>1700000</v>
      </c>
    </row>
  </sheetData>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545-0E5C-4052-9FED-D4593AD66B88}">
  <dimension ref="A1:M10"/>
  <sheetViews>
    <sheetView workbookViewId="0">
      <selection activeCell="A14" sqref="A14"/>
    </sheetView>
  </sheetViews>
  <sheetFormatPr baseColWidth="10" defaultRowHeight="15"/>
  <cols>
    <col min="1" max="1" width="26.7109375" customWidth="1"/>
    <col min="2" max="2" width="22.140625" customWidth="1"/>
    <col min="3" max="3" width="17.5703125" customWidth="1"/>
    <col min="4" max="4" width="14.85546875" customWidth="1"/>
    <col min="5" max="5" width="16.140625" customWidth="1"/>
    <col min="6" max="6" width="12" customWidth="1"/>
    <col min="7" max="7" width="14.42578125" customWidth="1"/>
    <col min="8" max="8" width="12" customWidth="1"/>
    <col min="9" max="9" width="17.28515625" customWidth="1"/>
    <col min="10" max="10" width="15.5703125" customWidth="1"/>
    <col min="11" max="11" width="14.140625" customWidth="1"/>
    <col min="12" max="12" width="13.28515625" customWidth="1"/>
    <col min="13" max="13" width="48.85546875" bestFit="1" customWidth="1"/>
    <col min="14" max="14" width="83.28515625" customWidth="1"/>
  </cols>
  <sheetData>
    <row r="1" spans="1:13" ht="75.75" thickBot="1">
      <c r="A1" s="26" t="s">
        <v>0</v>
      </c>
      <c r="B1" s="26" t="s">
        <v>1</v>
      </c>
      <c r="C1" s="26" t="s">
        <v>2</v>
      </c>
      <c r="D1" s="26" t="s">
        <v>3</v>
      </c>
      <c r="E1" s="26" t="s">
        <v>4</v>
      </c>
      <c r="F1" s="26" t="s">
        <v>5</v>
      </c>
      <c r="G1" s="26" t="s">
        <v>6</v>
      </c>
      <c r="H1" s="26" t="s">
        <v>7</v>
      </c>
      <c r="I1" s="26" t="s">
        <v>8</v>
      </c>
      <c r="J1" s="26" t="s">
        <v>9</v>
      </c>
      <c r="K1" s="26" t="s">
        <v>10</v>
      </c>
      <c r="L1" s="27" t="s">
        <v>11</v>
      </c>
      <c r="M1" s="43"/>
    </row>
    <row r="2" spans="1:13" ht="30.75" thickBot="1">
      <c r="A2" s="28" t="s">
        <v>17</v>
      </c>
      <c r="B2" s="29" t="s">
        <v>18</v>
      </c>
      <c r="C2" s="29" t="s">
        <v>14</v>
      </c>
      <c r="D2" s="30">
        <v>849000</v>
      </c>
      <c r="E2" s="31">
        <v>0</v>
      </c>
      <c r="F2" s="31">
        <v>55000</v>
      </c>
      <c r="G2" s="31">
        <v>163750</v>
      </c>
      <c r="H2" s="32">
        <v>30000</v>
      </c>
      <c r="I2" s="33">
        <v>630250</v>
      </c>
      <c r="J2" s="34">
        <v>550000</v>
      </c>
      <c r="K2" s="35">
        <v>80250</v>
      </c>
      <c r="L2" s="36" t="s">
        <v>19</v>
      </c>
      <c r="M2" s="24"/>
    </row>
    <row r="3" spans="1:13" ht="30.75" thickBot="1">
      <c r="A3" s="28" t="s">
        <v>20</v>
      </c>
      <c r="B3" s="29" t="s">
        <v>21</v>
      </c>
      <c r="C3" s="29" t="s">
        <v>14</v>
      </c>
      <c r="D3" s="30">
        <v>755119</v>
      </c>
      <c r="E3" s="31">
        <v>0</v>
      </c>
      <c r="F3" s="31">
        <v>0</v>
      </c>
      <c r="G3" s="31">
        <v>188780</v>
      </c>
      <c r="H3" s="32">
        <v>0</v>
      </c>
      <c r="I3" s="33">
        <v>566339</v>
      </c>
      <c r="J3" s="34">
        <v>755119</v>
      </c>
      <c r="K3" s="38">
        <v>-188780</v>
      </c>
      <c r="L3" s="36" t="s">
        <v>19</v>
      </c>
      <c r="M3" s="24"/>
    </row>
    <row r="4" spans="1:13" ht="45.75" thickBot="1">
      <c r="A4" s="39" t="s">
        <v>22</v>
      </c>
      <c r="B4" s="29" t="s">
        <v>25</v>
      </c>
      <c r="C4" s="39" t="s">
        <v>14</v>
      </c>
      <c r="D4" s="40">
        <v>10890830</v>
      </c>
      <c r="E4" s="31">
        <v>2760000</v>
      </c>
      <c r="F4" s="31">
        <v>0</v>
      </c>
      <c r="G4" s="31">
        <v>1844713</v>
      </c>
      <c r="H4" s="32">
        <v>1233626</v>
      </c>
      <c r="I4" s="33">
        <v>6286117</v>
      </c>
      <c r="J4" s="34">
        <v>3072892</v>
      </c>
      <c r="K4" s="35">
        <v>3213225</v>
      </c>
      <c r="L4" s="36" t="s">
        <v>24</v>
      </c>
      <c r="M4" s="24" t="s">
        <v>52</v>
      </c>
    </row>
    <row r="5" spans="1:13" ht="30.75" thickBot="1">
      <c r="A5" s="28" t="s">
        <v>29</v>
      </c>
      <c r="B5" s="29" t="s">
        <v>30</v>
      </c>
      <c r="C5" s="29" t="s">
        <v>14</v>
      </c>
      <c r="D5" s="30">
        <v>2776147</v>
      </c>
      <c r="E5" s="31">
        <v>0</v>
      </c>
      <c r="F5" s="31">
        <v>0</v>
      </c>
      <c r="G5" s="31">
        <v>513229</v>
      </c>
      <c r="H5" s="32">
        <v>210000</v>
      </c>
      <c r="I5" s="33">
        <v>2262918</v>
      </c>
      <c r="J5" s="34">
        <v>773080</v>
      </c>
      <c r="K5" s="35">
        <v>1489838</v>
      </c>
      <c r="L5" s="36" t="s">
        <v>19</v>
      </c>
      <c r="M5" s="24"/>
    </row>
    <row r="6" spans="1:13" ht="75.75" thickBot="1">
      <c r="A6" s="28" t="s">
        <v>31</v>
      </c>
      <c r="B6" s="29" t="s">
        <v>32</v>
      </c>
      <c r="C6" s="28" t="s">
        <v>28</v>
      </c>
      <c r="D6" s="41">
        <v>853876</v>
      </c>
      <c r="E6" s="31">
        <v>0</v>
      </c>
      <c r="F6" s="31">
        <v>200000</v>
      </c>
      <c r="G6" s="31">
        <v>170775</v>
      </c>
      <c r="H6" s="32">
        <v>0</v>
      </c>
      <c r="I6" s="33">
        <v>483101</v>
      </c>
      <c r="J6" s="34">
        <v>500000</v>
      </c>
      <c r="K6" s="38">
        <v>-16899</v>
      </c>
      <c r="L6" s="36" t="s">
        <v>33</v>
      </c>
      <c r="M6" s="24"/>
    </row>
    <row r="7" spans="1:13" ht="30.75" thickBot="1">
      <c r="A7" s="28" t="s">
        <v>41</v>
      </c>
      <c r="B7" s="29" t="s">
        <v>42</v>
      </c>
      <c r="C7" s="28" t="s">
        <v>14</v>
      </c>
      <c r="D7" s="42">
        <v>1130000</v>
      </c>
      <c r="E7" s="31">
        <v>0</v>
      </c>
      <c r="F7" s="31">
        <v>400000</v>
      </c>
      <c r="G7" s="31">
        <v>226000</v>
      </c>
      <c r="H7" s="32">
        <v>0</v>
      </c>
      <c r="I7" s="33">
        <v>504000</v>
      </c>
      <c r="J7" s="34">
        <v>565000</v>
      </c>
      <c r="K7" s="38">
        <v>-61000</v>
      </c>
      <c r="L7" s="36" t="s">
        <v>19</v>
      </c>
    </row>
    <row r="8" spans="1:13" ht="30.75" thickBot="1">
      <c r="A8" s="13" t="s">
        <v>17</v>
      </c>
      <c r="B8" s="6" t="s">
        <v>18</v>
      </c>
      <c r="C8" s="6" t="s">
        <v>14</v>
      </c>
      <c r="D8" s="15">
        <v>849000</v>
      </c>
      <c r="E8" s="7">
        <v>0</v>
      </c>
      <c r="F8" s="7">
        <v>55000</v>
      </c>
      <c r="G8" s="7">
        <v>163750</v>
      </c>
      <c r="H8" s="8">
        <v>30000</v>
      </c>
      <c r="I8" s="9">
        <v>630250</v>
      </c>
      <c r="J8" s="12">
        <v>550000</v>
      </c>
      <c r="K8" s="10">
        <v>80250</v>
      </c>
      <c r="L8" s="11" t="s">
        <v>19</v>
      </c>
    </row>
    <row r="9" spans="1:13" ht="30.75" thickBot="1">
      <c r="A9" s="13" t="s">
        <v>20</v>
      </c>
      <c r="B9" s="6" t="s">
        <v>21</v>
      </c>
      <c r="C9" s="6" t="s">
        <v>14</v>
      </c>
      <c r="D9" s="15">
        <v>755119</v>
      </c>
      <c r="E9" s="7">
        <v>0</v>
      </c>
      <c r="F9" s="7">
        <v>0</v>
      </c>
      <c r="G9" s="7">
        <v>188779.75</v>
      </c>
      <c r="H9" s="8">
        <v>0</v>
      </c>
      <c r="I9" s="9">
        <v>566339.25</v>
      </c>
      <c r="J9" s="12">
        <v>755119</v>
      </c>
      <c r="K9" s="16">
        <v>-188779.75</v>
      </c>
      <c r="L9" s="11" t="s">
        <v>19</v>
      </c>
    </row>
    <row r="10" spans="1:13" ht="45.75" thickBot="1">
      <c r="A10" s="13" t="s">
        <v>47</v>
      </c>
      <c r="B10" s="6" t="s">
        <v>48</v>
      </c>
      <c r="C10" s="13" t="s">
        <v>14</v>
      </c>
      <c r="D10" s="17">
        <v>660000</v>
      </c>
      <c r="E10" s="7">
        <v>0</v>
      </c>
      <c r="F10" s="7">
        <v>0</v>
      </c>
      <c r="G10" s="7">
        <v>112000</v>
      </c>
      <c r="H10" s="8">
        <v>100000</v>
      </c>
      <c r="I10" s="9">
        <v>548000</v>
      </c>
      <c r="J10" s="12">
        <v>220000</v>
      </c>
      <c r="K10" s="10">
        <v>328000</v>
      </c>
      <c r="L10" s="11"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74F6098D5FEC94881ED42BECF9C2D45" ma:contentTypeVersion="5" ma:contentTypeDescription="Opprett et nytt dokument." ma:contentTypeScope="" ma:versionID="bb46fe2160c3b6e86bc5910f9e086048">
  <xsd:schema xmlns:xsd="http://www.w3.org/2001/XMLSchema" xmlns:xs="http://www.w3.org/2001/XMLSchema" xmlns:p="http://schemas.microsoft.com/office/2006/metadata/properties" xmlns:ns3="aa65d47e-d0fb-479d-a3a8-9f9983cee112" targetNamespace="http://schemas.microsoft.com/office/2006/metadata/properties" ma:root="true" ma:fieldsID="1e462c622132b16cad77fe1a663c6813" ns3:_="">
    <xsd:import namespace="aa65d47e-d0fb-479d-a3a8-9f9983cee11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5d47e-d0fb-479d-a3a8-9f9983cee1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AAEACC-DF8D-4DF0-B524-5797ABF96658}">
  <ds:schemaRefs>
    <ds:schemaRef ds:uri="aa65d47e-d0fb-479d-a3a8-9f9983cee11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D5F6224-A7B7-4189-9D96-960A872BC443}">
  <ds:schemaRefs>
    <ds:schemaRef ds:uri="http://schemas.microsoft.com/sharepoint/v3/contenttype/forms"/>
  </ds:schemaRefs>
</ds:datastoreItem>
</file>

<file path=customXml/itemProps3.xml><?xml version="1.0" encoding="utf-8"?>
<ds:datastoreItem xmlns:ds="http://schemas.openxmlformats.org/officeDocument/2006/customXml" ds:itemID="{8B688D4D-115F-4E60-B9D2-ADF9D3A91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5d47e-d0fb-479d-a3a8-9f9983cee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Handlemåte C</vt:lpstr>
      <vt:lpstr>Prosjekter som ikke støttes i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Solberg, Rune</dc:creator>
  <cp:keywords/>
  <dc:description/>
  <cp:lastModifiedBy>Solberg, Rune</cp:lastModifiedBy>
  <cp:revision/>
  <dcterms:created xsi:type="dcterms:W3CDTF">2025-10-14T07:15:52Z</dcterms:created>
  <dcterms:modified xsi:type="dcterms:W3CDTF">2025-11-06T12:33:12Z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0x010100D74F6098D5FEC94881ED42BECF9C2D45</vt:lpwstr>
  </property>
</Properties>
</file>